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0" windowWidth="1980" windowHeight="1170" activeTab="2"/>
  </bookViews>
  <sheets>
    <sheet name="По разделам 2020" sheetId="1" r:id="rId1"/>
    <sheet name="По видам 2020" sheetId="3" r:id="rId2"/>
    <sheet name="Ведомственная 2020" sheetId="4" r:id="rId3"/>
    <sheet name="Лист1" sheetId="5" r:id="rId4"/>
  </sheets>
  <calcPr calcId="114210"/>
</workbook>
</file>

<file path=xl/calcChain.xml><?xml version="1.0" encoding="utf-8"?>
<calcChain xmlns="http://schemas.openxmlformats.org/spreadsheetml/2006/main">
  <c r="I242" i="4"/>
  <c r="I8"/>
  <c r="I9"/>
  <c r="I10"/>
  <c r="I16"/>
  <c r="I20"/>
  <c r="I23"/>
  <c r="I27"/>
  <c r="I28"/>
  <c r="I29"/>
  <c r="I32"/>
  <c r="I34"/>
  <c r="I36"/>
  <c r="I37"/>
  <c r="I40"/>
  <c r="I41"/>
  <c r="I46"/>
  <c r="I49"/>
  <c r="I50"/>
  <c r="I53"/>
  <c r="I54"/>
  <c r="I58"/>
  <c r="I59"/>
  <c r="I61"/>
  <c r="I65"/>
  <c r="I67"/>
  <c r="I68"/>
  <c r="I69"/>
  <c r="I70"/>
  <c r="I71"/>
  <c r="I77"/>
  <c r="I78"/>
  <c r="I79"/>
  <c r="I80"/>
  <c r="I82"/>
  <c r="I85"/>
  <c r="I86"/>
  <c r="I90"/>
  <c r="I93"/>
  <c r="I94"/>
  <c r="I95"/>
  <c r="I104"/>
  <c r="I106"/>
  <c r="I110"/>
  <c r="I111"/>
  <c r="I115"/>
  <c r="I116"/>
  <c r="I118"/>
  <c r="I122"/>
  <c r="I130"/>
  <c r="I131"/>
  <c r="I138"/>
  <c r="I139"/>
  <c r="I141"/>
  <c r="I142"/>
  <c r="I143"/>
  <c r="I144"/>
  <c r="I145"/>
  <c r="I148"/>
  <c r="I149"/>
  <c r="I150"/>
  <c r="I151"/>
  <c r="I152"/>
  <c r="I153"/>
  <c r="I154"/>
  <c r="I155"/>
  <c r="I156"/>
  <c r="I157"/>
  <c r="I158"/>
  <c r="I159"/>
  <c r="I160"/>
  <c r="I161"/>
  <c r="I163"/>
  <c r="I165"/>
  <c r="I166"/>
  <c r="I168"/>
  <c r="I169"/>
  <c r="I172"/>
  <c r="I178"/>
  <c r="I184"/>
  <c r="I188"/>
  <c r="I189"/>
  <c r="I193"/>
  <c r="I194"/>
  <c r="I198"/>
  <c r="I205"/>
  <c r="I206"/>
  <c r="I208"/>
  <c r="I209"/>
  <c r="I213"/>
  <c r="I217"/>
  <c r="I218"/>
  <c r="I222"/>
  <c r="I225"/>
  <c r="I228"/>
  <c r="I229"/>
  <c r="I231"/>
  <c r="I232"/>
  <c r="I233"/>
  <c r="I234"/>
  <c r="I235"/>
  <c r="I240"/>
  <c r="I248"/>
  <c r="I250"/>
  <c r="I252"/>
  <c r="I253"/>
  <c r="I255"/>
  <c r="I259"/>
  <c r="I261"/>
  <c r="I262"/>
  <c r="I264"/>
  <c r="I267"/>
  <c r="I268"/>
  <c r="I269"/>
  <c r="I273"/>
  <c r="I277"/>
  <c r="I278"/>
  <c r="I279"/>
  <c r="I280"/>
  <c r="I281"/>
  <c r="I282"/>
  <c r="I287"/>
  <c r="I288"/>
  <c r="I290"/>
  <c r="I292"/>
  <c r="I294"/>
  <c r="I295"/>
  <c r="I296"/>
  <c r="I298"/>
  <c r="I300"/>
  <c r="I301"/>
  <c r="I302"/>
  <c r="I303"/>
  <c r="I305"/>
  <c r="I306"/>
  <c r="I307"/>
  <c r="I313"/>
  <c r="I314"/>
  <c r="I315"/>
  <c r="I317"/>
  <c r="I319"/>
  <c r="I320"/>
  <c r="I321"/>
  <c r="I323"/>
  <c r="I324"/>
  <c r="I325"/>
  <c r="I327"/>
  <c r="I330"/>
  <c r="I331"/>
  <c r="I332"/>
  <c r="I333"/>
  <c r="I334"/>
  <c r="I335"/>
  <c r="I336"/>
  <c r="I337"/>
  <c r="I338"/>
  <c r="I339"/>
  <c r="I340"/>
  <c r="I342"/>
  <c r="I343"/>
  <c r="I344"/>
  <c r="I345"/>
  <c r="I346"/>
  <c r="I347"/>
  <c r="I348"/>
  <c r="I349"/>
  <c r="I350"/>
  <c r="I351"/>
  <c r="I352"/>
  <c r="I356"/>
  <c r="I360"/>
  <c r="I361"/>
  <c r="I363"/>
  <c r="I365"/>
  <c r="I366"/>
  <c r="I367"/>
  <c r="I369"/>
  <c r="I371"/>
  <c r="I373"/>
  <c r="I377"/>
  <c r="I380"/>
  <c r="I381"/>
  <c r="I385"/>
  <c r="I387"/>
  <c r="I392"/>
  <c r="I394"/>
  <c r="I399"/>
  <c r="I400"/>
  <c r="I406"/>
  <c r="I408"/>
  <c r="I413"/>
  <c r="I414"/>
  <c r="I418"/>
  <c r="I422"/>
  <c r="I427"/>
  <c r="I429"/>
  <c r="I430"/>
  <c r="I431"/>
  <c r="I432"/>
  <c r="I437"/>
  <c r="I438"/>
  <c r="I440"/>
  <c r="I441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6"/>
  <c r="I467"/>
  <c r="I468"/>
  <c r="I470"/>
  <c r="I477"/>
  <c r="I478"/>
  <c r="I481"/>
  <c r="I482"/>
  <c r="I485"/>
  <c r="I488"/>
  <c r="I493"/>
  <c r="I496"/>
  <c r="I5"/>
  <c r="H9" i="3"/>
  <c r="H13"/>
  <c r="H14"/>
  <c r="H15"/>
  <c r="H16"/>
  <c r="H20"/>
  <c r="H21"/>
  <c r="H22"/>
  <c r="H25"/>
  <c r="H24"/>
  <c r="H27"/>
  <c r="H26"/>
  <c r="H29"/>
  <c r="H30"/>
  <c r="H31"/>
  <c r="H33"/>
  <c r="H34"/>
  <c r="H36"/>
  <c r="H37"/>
  <c r="H39"/>
  <c r="H40"/>
  <c r="H42"/>
  <c r="H43"/>
  <c r="H47"/>
  <c r="H48"/>
  <c r="H49"/>
  <c r="H51"/>
  <c r="H52"/>
  <c r="H53"/>
  <c r="H55"/>
  <c r="H54"/>
  <c r="H59"/>
  <c r="H58"/>
  <c r="H64"/>
  <c r="H65"/>
  <c r="H67"/>
  <c r="H66"/>
  <c r="H69"/>
  <c r="H71"/>
  <c r="H70"/>
  <c r="H73"/>
  <c r="H74"/>
  <c r="H76"/>
  <c r="H77"/>
  <c r="H80"/>
  <c r="H81"/>
  <c r="H82"/>
  <c r="H84"/>
  <c r="H86"/>
  <c r="H85"/>
  <c r="H90"/>
  <c r="H91"/>
  <c r="H95"/>
  <c r="H99"/>
  <c r="H103"/>
  <c r="H107"/>
  <c r="H108"/>
  <c r="H113"/>
  <c r="H114"/>
  <c r="H119"/>
  <c r="H124"/>
  <c r="H123"/>
  <c r="H129"/>
  <c r="H131"/>
  <c r="H135"/>
  <c r="H137"/>
  <c r="H141"/>
  <c r="H145"/>
  <c r="H150"/>
  <c r="H149"/>
  <c r="H152"/>
  <c r="H153"/>
  <c r="H154"/>
  <c r="H156"/>
  <c r="H158"/>
  <c r="H160"/>
  <c r="H162"/>
  <c r="H161"/>
  <c r="H164"/>
  <c r="H168"/>
  <c r="H170"/>
  <c r="H169"/>
  <c r="H172"/>
  <c r="H174"/>
  <c r="H173"/>
  <c r="H176"/>
  <c r="H178"/>
  <c r="H177"/>
  <c r="H180"/>
  <c r="H182"/>
  <c r="H186"/>
  <c r="H190"/>
  <c r="H189"/>
  <c r="H196"/>
  <c r="H201"/>
  <c r="H202"/>
  <c r="H204"/>
  <c r="H206"/>
  <c r="H205"/>
  <c r="H208"/>
  <c r="H210"/>
  <c r="H209"/>
  <c r="H212"/>
  <c r="H214"/>
  <c r="H215"/>
  <c r="H217"/>
  <c r="H216"/>
  <c r="H219"/>
  <c r="H218"/>
  <c r="H221"/>
  <c r="H220"/>
  <c r="H223"/>
  <c r="H222"/>
  <c r="H227"/>
  <c r="H228"/>
  <c r="H229"/>
  <c r="H231"/>
  <c r="H230"/>
  <c r="H233"/>
  <c r="H232"/>
  <c r="H235"/>
  <c r="H234"/>
  <c r="H237"/>
  <c r="H236"/>
  <c r="H239"/>
  <c r="H238"/>
  <c r="H241"/>
  <c r="H240"/>
  <c r="H243"/>
  <c r="H242"/>
  <c r="H245"/>
  <c r="H244"/>
  <c r="H247"/>
  <c r="H246"/>
  <c r="H249"/>
  <c r="H250"/>
  <c r="H252"/>
  <c r="H254"/>
  <c r="H253"/>
  <c r="H256"/>
  <c r="H258"/>
  <c r="H257"/>
  <c r="H260"/>
  <c r="H262"/>
  <c r="H264"/>
  <c r="H266"/>
  <c r="H265"/>
  <c r="H270"/>
  <c r="H274"/>
  <c r="H275"/>
  <c r="H276"/>
  <c r="H277"/>
  <c r="H279"/>
  <c r="H278"/>
  <c r="H281"/>
  <c r="H280"/>
  <c r="H283"/>
  <c r="H282"/>
  <c r="H287"/>
  <c r="H286"/>
  <c r="H291"/>
  <c r="H295"/>
  <c r="H299"/>
  <c r="H298"/>
  <c r="H301"/>
  <c r="H300"/>
  <c r="H304"/>
  <c r="H306"/>
  <c r="H305"/>
  <c r="H311"/>
  <c r="H315"/>
  <c r="H317"/>
  <c r="H316"/>
  <c r="H319"/>
  <c r="H318"/>
  <c r="H321"/>
  <c r="H324"/>
  <c r="H323"/>
  <c r="H329"/>
  <c r="H330"/>
  <c r="H335"/>
  <c r="H337"/>
  <c r="H339"/>
  <c r="H340"/>
  <c r="H341"/>
  <c r="H343"/>
  <c r="H345"/>
  <c r="H346"/>
  <c r="H347"/>
  <c r="H349"/>
  <c r="H351"/>
  <c r="H353"/>
  <c r="H357"/>
  <c r="H358"/>
  <c r="H356"/>
  <c r="H355"/>
  <c r="H362"/>
  <c r="H363"/>
  <c r="H367"/>
  <c r="H368"/>
  <c r="H366"/>
  <c r="H365"/>
  <c r="H373"/>
  <c r="H378"/>
  <c r="H379"/>
  <c r="H383"/>
  <c r="H385"/>
  <c r="H387"/>
  <c r="H386"/>
  <c r="H390"/>
  <c r="H391"/>
  <c r="H393"/>
  <c r="H394"/>
  <c r="H397"/>
  <c r="H398"/>
  <c r="H402"/>
  <c r="H403"/>
  <c r="H406"/>
  <c r="H407"/>
  <c r="H409"/>
  <c r="H410"/>
  <c r="H415"/>
  <c r="H414"/>
  <c r="H413"/>
  <c r="H417"/>
  <c r="H418"/>
  <c r="H419"/>
  <c r="H424"/>
  <c r="H425"/>
  <c r="H426"/>
  <c r="H433"/>
  <c r="H437"/>
  <c r="H436"/>
  <c r="H435"/>
  <c r="H439"/>
  <c r="H7" i="4"/>
  <c r="H6"/>
  <c r="H5"/>
  <c r="H15"/>
  <c r="H14"/>
  <c r="H13"/>
  <c r="H12"/>
  <c r="I12"/>
  <c r="H22"/>
  <c r="H21"/>
  <c r="H20"/>
  <c r="H26"/>
  <c r="H25"/>
  <c r="I25"/>
  <c r="H31"/>
  <c r="I31"/>
  <c r="H33"/>
  <c r="I33"/>
  <c r="H35"/>
  <c r="I35"/>
  <c r="H39"/>
  <c r="I39"/>
  <c r="H42"/>
  <c r="H45"/>
  <c r="I45"/>
  <c r="H48"/>
  <c r="I48"/>
  <c r="H53"/>
  <c r="H52"/>
  <c r="H51"/>
  <c r="I51"/>
  <c r="H57"/>
  <c r="I57"/>
  <c r="H60"/>
  <c r="I60"/>
  <c r="H62"/>
  <c r="H64"/>
  <c r="I64"/>
  <c r="H66"/>
  <c r="I66"/>
  <c r="H69"/>
  <c r="H72"/>
  <c r="H76"/>
  <c r="I76"/>
  <c r="H81"/>
  <c r="H80"/>
  <c r="H79"/>
  <c r="H85"/>
  <c r="H84"/>
  <c r="H83"/>
  <c r="I83"/>
  <c r="H89"/>
  <c r="H88"/>
  <c r="H87"/>
  <c r="I87"/>
  <c r="H93"/>
  <c r="H92"/>
  <c r="H91"/>
  <c r="I91"/>
  <c r="H98"/>
  <c r="H97"/>
  <c r="H99"/>
  <c r="H105"/>
  <c r="H104"/>
  <c r="H103"/>
  <c r="H102"/>
  <c r="I102"/>
  <c r="H110"/>
  <c r="H109"/>
  <c r="H115"/>
  <c r="H117"/>
  <c r="H114"/>
  <c r="H113"/>
  <c r="H112"/>
  <c r="I112"/>
  <c r="H121"/>
  <c r="H120"/>
  <c r="I120"/>
  <c r="H125"/>
  <c r="H124"/>
  <c r="H123"/>
  <c r="H130"/>
  <c r="H132"/>
  <c r="H136"/>
  <c r="H138"/>
  <c r="H140"/>
  <c r="I140"/>
  <c r="H142"/>
  <c r="H146"/>
  <c r="H148"/>
  <c r="H150"/>
  <c r="H152"/>
  <c r="H154"/>
  <c r="H156"/>
  <c r="H158"/>
  <c r="H160"/>
  <c r="H165"/>
  <c r="H164"/>
  <c r="H163"/>
  <c r="H162"/>
  <c r="I162"/>
  <c r="H171"/>
  <c r="H170"/>
  <c r="H169"/>
  <c r="H168"/>
  <c r="H167"/>
  <c r="I167"/>
  <c r="H177"/>
  <c r="H176"/>
  <c r="H175"/>
  <c r="H174"/>
  <c r="I174"/>
  <c r="H182"/>
  <c r="H181"/>
  <c r="H180"/>
  <c r="H179"/>
  <c r="I179"/>
  <c r="H188"/>
  <c r="H187"/>
  <c r="H186"/>
  <c r="I186"/>
  <c r="H192"/>
  <c r="H191"/>
  <c r="I191"/>
  <c r="H197"/>
  <c r="I197"/>
  <c r="H199"/>
  <c r="H201"/>
  <c r="H204"/>
  <c r="I204"/>
  <c r="H207"/>
  <c r="I207"/>
  <c r="H211"/>
  <c r="H210"/>
  <c r="I210"/>
  <c r="H216"/>
  <c r="H215"/>
  <c r="I215"/>
  <c r="H220"/>
  <c r="I220"/>
  <c r="H223"/>
  <c r="I223"/>
  <c r="H227"/>
  <c r="H226"/>
  <c r="I226"/>
  <c r="H234"/>
  <c r="H233"/>
  <c r="H232"/>
  <c r="H231"/>
  <c r="H239"/>
  <c r="H431" i="3"/>
  <c r="H241" i="4"/>
  <c r="I241"/>
  <c r="H247"/>
  <c r="I247"/>
  <c r="H249"/>
  <c r="I249"/>
  <c r="H254"/>
  <c r="H253"/>
  <c r="H252"/>
  <c r="H258"/>
  <c r="H257"/>
  <c r="H256"/>
  <c r="I256"/>
  <c r="H263"/>
  <c r="H262"/>
  <c r="H261"/>
  <c r="H260"/>
  <c r="I260"/>
  <c r="H268"/>
  <c r="H267"/>
  <c r="H266"/>
  <c r="H265"/>
  <c r="I265"/>
  <c r="H272"/>
  <c r="H271"/>
  <c r="I271"/>
  <c r="H281"/>
  <c r="H280"/>
  <c r="H279"/>
  <c r="H278"/>
  <c r="H277"/>
  <c r="H286"/>
  <c r="I286"/>
  <c r="H291"/>
  <c r="I291"/>
  <c r="H293"/>
  <c r="I293"/>
  <c r="H295"/>
  <c r="H297"/>
  <c r="I297"/>
  <c r="H299"/>
  <c r="I299"/>
  <c r="H302"/>
  <c r="H304"/>
  <c r="I304"/>
  <c r="H306"/>
  <c r="H308"/>
  <c r="H312"/>
  <c r="I312"/>
  <c r="H316"/>
  <c r="I316"/>
  <c r="H318"/>
  <c r="I318"/>
  <c r="H320"/>
  <c r="H322"/>
  <c r="I322"/>
  <c r="H324"/>
  <c r="H326"/>
  <c r="I326"/>
  <c r="H328"/>
  <c r="H330"/>
  <c r="H332"/>
  <c r="H334"/>
  <c r="H337"/>
  <c r="H339"/>
  <c r="H341"/>
  <c r="I341"/>
  <c r="H343"/>
  <c r="H345"/>
  <c r="H347"/>
  <c r="H349"/>
  <c r="H351"/>
  <c r="H355"/>
  <c r="H354"/>
  <c r="H353"/>
  <c r="I353"/>
  <c r="H359"/>
  <c r="I359"/>
  <c r="H364"/>
  <c r="I364"/>
  <c r="H366"/>
  <c r="H368"/>
  <c r="I368"/>
  <c r="H372"/>
  <c r="H371"/>
  <c r="H370"/>
  <c r="I370"/>
  <c r="H376"/>
  <c r="I376"/>
  <c r="H380"/>
  <c r="H379"/>
  <c r="H378"/>
  <c r="I378"/>
  <c r="H384"/>
  <c r="I384"/>
  <c r="H386"/>
  <c r="I386"/>
  <c r="H391"/>
  <c r="I391"/>
  <c r="H393"/>
  <c r="I393"/>
  <c r="H398"/>
  <c r="H397"/>
  <c r="H396"/>
  <c r="H395"/>
  <c r="I395"/>
  <c r="H407"/>
  <c r="H406"/>
  <c r="H405"/>
  <c r="I405"/>
  <c r="H409"/>
  <c r="H413"/>
  <c r="H412"/>
  <c r="I412"/>
  <c r="H417"/>
  <c r="H416"/>
  <c r="H415"/>
  <c r="I415"/>
  <c r="H421"/>
  <c r="H420"/>
  <c r="H419"/>
  <c r="I419"/>
  <c r="H426"/>
  <c r="I426"/>
  <c r="H428"/>
  <c r="I428"/>
  <c r="H430"/>
  <c r="H434"/>
  <c r="H436"/>
  <c r="I436"/>
  <c r="H440"/>
  <c r="H442"/>
  <c r="I442"/>
  <c r="H444"/>
  <c r="H446"/>
  <c r="H448"/>
  <c r="H447"/>
  <c r="H453"/>
  <c r="H452"/>
  <c r="H451"/>
  <c r="H458"/>
  <c r="H457"/>
  <c r="H456"/>
  <c r="H465"/>
  <c r="I465"/>
  <c r="H469"/>
  <c r="I469"/>
  <c r="H476"/>
  <c r="I476"/>
  <c r="H480"/>
  <c r="I480"/>
  <c r="H484"/>
  <c r="I484"/>
  <c r="H487"/>
  <c r="H486"/>
  <c r="I486"/>
  <c r="H492"/>
  <c r="H491"/>
  <c r="I491"/>
  <c r="I492"/>
  <c r="H490"/>
  <c r="I487"/>
  <c r="I420"/>
  <c r="I421"/>
  <c r="I417"/>
  <c r="I416"/>
  <c r="I407"/>
  <c r="I398"/>
  <c r="I397"/>
  <c r="I396"/>
  <c r="I379"/>
  <c r="I372"/>
  <c r="H375"/>
  <c r="I354"/>
  <c r="I355"/>
  <c r="H226" i="3"/>
  <c r="H213"/>
  <c r="H270" i="4"/>
  <c r="I270"/>
  <c r="I272"/>
  <c r="I266"/>
  <c r="I263"/>
  <c r="I257"/>
  <c r="I258"/>
  <c r="I254"/>
  <c r="H246"/>
  <c r="I239"/>
  <c r="I227"/>
  <c r="I216"/>
  <c r="I211"/>
  <c r="H203"/>
  <c r="I203"/>
  <c r="H377" i="3"/>
  <c r="I192" i="4"/>
  <c r="I187"/>
  <c r="I180"/>
  <c r="I181"/>
  <c r="I182"/>
  <c r="I176"/>
  <c r="I175"/>
  <c r="I177"/>
  <c r="I171"/>
  <c r="I170"/>
  <c r="I164"/>
  <c r="I121"/>
  <c r="I117"/>
  <c r="I114"/>
  <c r="I113"/>
  <c r="H108"/>
  <c r="I108"/>
  <c r="I109"/>
  <c r="I103"/>
  <c r="I105"/>
  <c r="I92"/>
  <c r="I89"/>
  <c r="I88"/>
  <c r="I84"/>
  <c r="I81"/>
  <c r="H75"/>
  <c r="I52"/>
  <c r="I26"/>
  <c r="I22"/>
  <c r="I21"/>
  <c r="I14"/>
  <c r="I13"/>
  <c r="I15"/>
  <c r="I7"/>
  <c r="I6"/>
  <c r="H188" i="3"/>
  <c r="H285"/>
  <c r="F44" i="1"/>
  <c r="H430" i="3"/>
  <c r="H432"/>
  <c r="H429"/>
  <c r="H412"/>
  <c r="H382"/>
  <c r="H364"/>
  <c r="H354"/>
  <c r="H328"/>
  <c r="H297"/>
  <c r="H273"/>
  <c r="H261"/>
  <c r="H248"/>
  <c r="H128"/>
  <c r="H118"/>
  <c r="H106"/>
  <c r="H94"/>
  <c r="H83"/>
  <c r="H408"/>
  <c r="H401"/>
  <c r="H350"/>
  <c r="H342"/>
  <c r="H338"/>
  <c r="H334"/>
  <c r="H322"/>
  <c r="H314"/>
  <c r="H294"/>
  <c r="H269"/>
  <c r="H259"/>
  <c r="H251"/>
  <c r="H211"/>
  <c r="H195"/>
  <c r="H185"/>
  <c r="H179"/>
  <c r="H175"/>
  <c r="H171"/>
  <c r="H167"/>
  <c r="H157"/>
  <c r="H151"/>
  <c r="H144"/>
  <c r="H136"/>
  <c r="H89"/>
  <c r="H68"/>
  <c r="H57"/>
  <c r="H12"/>
  <c r="H434"/>
  <c r="F42" i="1"/>
  <c r="F41"/>
  <c r="H423" i="3"/>
  <c r="H416"/>
  <c r="H392"/>
  <c r="H376"/>
  <c r="G353"/>
  <c r="I353"/>
  <c r="H303"/>
  <c r="H134"/>
  <c r="H122"/>
  <c r="H102"/>
  <c r="H405"/>
  <c r="H404"/>
  <c r="H396"/>
  <c r="H389"/>
  <c r="H384"/>
  <c r="H372"/>
  <c r="H352"/>
  <c r="G352"/>
  <c r="I352"/>
  <c r="H348"/>
  <c r="H344"/>
  <c r="H336"/>
  <c r="H320"/>
  <c r="H313"/>
  <c r="H310"/>
  <c r="H290"/>
  <c r="H263"/>
  <c r="H255"/>
  <c r="H207"/>
  <c r="H200"/>
  <c r="H181"/>
  <c r="H163"/>
  <c r="H159"/>
  <c r="H155"/>
  <c r="H140"/>
  <c r="H130"/>
  <c r="H112"/>
  <c r="H98"/>
  <c r="H72"/>
  <c r="H63"/>
  <c r="H46"/>
  <c r="H38"/>
  <c r="H32"/>
  <c r="H8"/>
  <c r="H75"/>
  <c r="G77"/>
  <c r="I77"/>
  <c r="H41"/>
  <c r="H35"/>
  <c r="H28"/>
  <c r="H79"/>
  <c r="H50"/>
  <c r="H45"/>
  <c r="H361"/>
  <c r="H19"/>
  <c r="H17" i="4"/>
  <c r="I17"/>
  <c r="H30"/>
  <c r="I30"/>
  <c r="H24"/>
  <c r="I24"/>
  <c r="H56"/>
  <c r="H119"/>
  <c r="I119"/>
  <c r="H129"/>
  <c r="I129"/>
  <c r="H196"/>
  <c r="H219"/>
  <c r="I219"/>
  <c r="H238"/>
  <c r="H285"/>
  <c r="H383"/>
  <c r="H390"/>
  <c r="H411"/>
  <c r="I411"/>
  <c r="H404"/>
  <c r="I404"/>
  <c r="H464"/>
  <c r="H475"/>
  <c r="H145"/>
  <c r="H144"/>
  <c r="H425"/>
  <c r="H311"/>
  <c r="H173"/>
  <c r="I173"/>
  <c r="H251"/>
  <c r="I251"/>
  <c r="H96"/>
  <c r="I96"/>
  <c r="H358"/>
  <c r="I358"/>
  <c r="G270" i="3"/>
  <c r="I270"/>
  <c r="G487" i="4"/>
  <c r="G486"/>
  <c r="G444"/>
  <c r="H489"/>
  <c r="I489"/>
  <c r="I490"/>
  <c r="H474"/>
  <c r="I475"/>
  <c r="H463"/>
  <c r="I464"/>
  <c r="H424"/>
  <c r="I425"/>
  <c r="H389"/>
  <c r="I390"/>
  <c r="H382"/>
  <c r="I382"/>
  <c r="I383"/>
  <c r="H374"/>
  <c r="I374"/>
  <c r="I375"/>
  <c r="H310"/>
  <c r="I310"/>
  <c r="I311"/>
  <c r="H284"/>
  <c r="I284"/>
  <c r="I285"/>
  <c r="H245"/>
  <c r="I246"/>
  <c r="H237"/>
  <c r="I238"/>
  <c r="H214"/>
  <c r="I214"/>
  <c r="H195"/>
  <c r="I196"/>
  <c r="H107"/>
  <c r="I107"/>
  <c r="H74"/>
  <c r="I74"/>
  <c r="I75"/>
  <c r="H55"/>
  <c r="I55"/>
  <c r="I56"/>
  <c r="H23" i="3"/>
  <c r="H428"/>
  <c r="H381"/>
  <c r="H121"/>
  <c r="H360"/>
  <c r="H78"/>
  <c r="H7"/>
  <c r="H62"/>
  <c r="H268"/>
  <c r="H411"/>
  <c r="H44"/>
  <c r="H139"/>
  <c r="H289"/>
  <c r="H56"/>
  <c r="H88"/>
  <c r="H166"/>
  <c r="H194"/>
  <c r="H225"/>
  <c r="H105"/>
  <c r="H296"/>
  <c r="H18"/>
  <c r="H312"/>
  <c r="H111"/>
  <c r="H148"/>
  <c r="H333"/>
  <c r="H187"/>
  <c r="H309"/>
  <c r="H371"/>
  <c r="H388"/>
  <c r="H302"/>
  <c r="H422"/>
  <c r="H400"/>
  <c r="H93"/>
  <c r="H117"/>
  <c r="H272"/>
  <c r="H284"/>
  <c r="H96"/>
  <c r="H97"/>
  <c r="H127"/>
  <c r="H199"/>
  <c r="H395"/>
  <c r="H101"/>
  <c r="H133"/>
  <c r="H11"/>
  <c r="H143"/>
  <c r="H184"/>
  <c r="H293"/>
  <c r="H327"/>
  <c r="H128" i="4"/>
  <c r="G190" i="3"/>
  <c r="G355" i="4"/>
  <c r="G354"/>
  <c r="G353"/>
  <c r="G165"/>
  <c r="G164"/>
  <c r="G163"/>
  <c r="G162"/>
  <c r="H473"/>
  <c r="I474"/>
  <c r="H471"/>
  <c r="I471"/>
  <c r="I463"/>
  <c r="H423"/>
  <c r="I424"/>
  <c r="H388"/>
  <c r="I388"/>
  <c r="I389"/>
  <c r="H357"/>
  <c r="I357"/>
  <c r="H244"/>
  <c r="I244"/>
  <c r="I245"/>
  <c r="H236"/>
  <c r="I236"/>
  <c r="I237"/>
  <c r="I195"/>
  <c r="H190"/>
  <c r="H127"/>
  <c r="I127"/>
  <c r="I128"/>
  <c r="H19"/>
  <c r="I19"/>
  <c r="H326" i="3"/>
  <c r="H126"/>
  <c r="H308"/>
  <c r="H17"/>
  <c r="H165"/>
  <c r="H399"/>
  <c r="F36" i="1"/>
  <c r="H267" i="3"/>
  <c r="H6"/>
  <c r="H359"/>
  <c r="H380"/>
  <c r="H292"/>
  <c r="H132"/>
  <c r="H198"/>
  <c r="H370"/>
  <c r="H110"/>
  <c r="H104"/>
  <c r="F10" i="1"/>
  <c r="H427" i="3"/>
  <c r="F40" i="1"/>
  <c r="F39"/>
  <c r="G189" i="3"/>
  <c r="I190"/>
  <c r="H10"/>
  <c r="H92"/>
  <c r="H183"/>
  <c r="F9" i="1"/>
  <c r="H142" i="3"/>
  <c r="H100"/>
  <c r="H116"/>
  <c r="H421"/>
  <c r="H193"/>
  <c r="H87"/>
  <c r="H288"/>
  <c r="F16" i="1"/>
  <c r="G281" i="3"/>
  <c r="G283"/>
  <c r="G366" i="4"/>
  <c r="G368"/>
  <c r="G247" i="3"/>
  <c r="G245"/>
  <c r="G332" i="4"/>
  <c r="G330"/>
  <c r="G299" i="3"/>
  <c r="G384" i="4"/>
  <c r="G266" i="3"/>
  <c r="G264"/>
  <c r="G349" i="4"/>
  <c r="G351"/>
  <c r="G262" i="3"/>
  <c r="G347" i="4"/>
  <c r="G258" i="3"/>
  <c r="G343" i="4"/>
  <c r="G254" i="3"/>
  <c r="G339" i="4"/>
  <c r="G162" i="3"/>
  <c r="G140" i="4"/>
  <c r="G119" i="3"/>
  <c r="G105" i="4"/>
  <c r="G104"/>
  <c r="G103"/>
  <c r="G102"/>
  <c r="H494"/>
  <c r="I494"/>
  <c r="I473"/>
  <c r="I423"/>
  <c r="H461"/>
  <c r="I461"/>
  <c r="H283"/>
  <c r="H402"/>
  <c r="I402"/>
  <c r="I190"/>
  <c r="H185"/>
  <c r="I185"/>
  <c r="H274"/>
  <c r="I274"/>
  <c r="G244" i="3"/>
  <c r="I245"/>
  <c r="G282"/>
  <c r="I282"/>
  <c r="I283"/>
  <c r="H192"/>
  <c r="G188"/>
  <c r="I189"/>
  <c r="F33" i="1"/>
  <c r="H332" i="3"/>
  <c r="G161"/>
  <c r="I161"/>
  <c r="I162"/>
  <c r="G257"/>
  <c r="I257"/>
  <c r="I258"/>
  <c r="G298"/>
  <c r="I298"/>
  <c r="I299"/>
  <c r="G246"/>
  <c r="I246"/>
  <c r="I247"/>
  <c r="G280"/>
  <c r="I280"/>
  <c r="I281"/>
  <c r="H115"/>
  <c r="H61"/>
  <c r="H5"/>
  <c r="F21" i="1"/>
  <c r="F13"/>
  <c r="H125" i="3"/>
  <c r="F8" i="1"/>
  <c r="G263" i="3"/>
  <c r="I263"/>
  <c r="I264"/>
  <c r="H138"/>
  <c r="F7" i="1"/>
  <c r="H271" i="3"/>
  <c r="F25" i="1"/>
  <c r="H375" i="3"/>
  <c r="F6" i="1"/>
  <c r="H224" i="3"/>
  <c r="H147"/>
  <c r="H325"/>
  <c r="G118"/>
  <c r="I119"/>
  <c r="G253"/>
  <c r="I253"/>
  <c r="I254"/>
  <c r="G261"/>
  <c r="I261"/>
  <c r="I262"/>
  <c r="G265"/>
  <c r="I265"/>
  <c r="I266"/>
  <c r="H420"/>
  <c r="F38" i="1"/>
  <c r="F37"/>
  <c r="H307" i="3"/>
  <c r="F35" i="1"/>
  <c r="G160" i="3"/>
  <c r="G252"/>
  <c r="G256"/>
  <c r="G260"/>
  <c r="G345" i="4"/>
  <c r="G341"/>
  <c r="G337"/>
  <c r="G138"/>
  <c r="G182" i="3"/>
  <c r="G180"/>
  <c r="G178"/>
  <c r="G176"/>
  <c r="G154" i="4"/>
  <c r="G156"/>
  <c r="G158"/>
  <c r="G160"/>
  <c r="G170" i="3"/>
  <c r="G148" i="4"/>
  <c r="I283"/>
  <c r="H495"/>
  <c r="I495"/>
  <c r="G169" i="3"/>
  <c r="I169"/>
  <c r="I170"/>
  <c r="G181"/>
  <c r="I181"/>
  <c r="I182"/>
  <c r="G159"/>
  <c r="I159"/>
  <c r="I160"/>
  <c r="H146"/>
  <c r="F20" i="1"/>
  <c r="F19"/>
  <c r="F34"/>
  <c r="F32"/>
  <c r="F27"/>
  <c r="F18"/>
  <c r="H120" i="3"/>
  <c r="F17" i="1"/>
  <c r="H331" i="3"/>
  <c r="F31" i="1"/>
  <c r="F30"/>
  <c r="G175" i="3"/>
  <c r="I175"/>
  <c r="I176"/>
  <c r="G259"/>
  <c r="I259"/>
  <c r="I260"/>
  <c r="G117"/>
  <c r="I118"/>
  <c r="H197"/>
  <c r="F26" i="1"/>
  <c r="F14"/>
  <c r="F12"/>
  <c r="H191" i="3"/>
  <c r="F23" i="1"/>
  <c r="F22"/>
  <c r="G177" i="3"/>
  <c r="I177"/>
  <c r="I178"/>
  <c r="G255"/>
  <c r="I255"/>
  <c r="I256"/>
  <c r="F28" i="1"/>
  <c r="H109" i="3"/>
  <c r="H369"/>
  <c r="G187"/>
  <c r="I187"/>
  <c r="I188"/>
  <c r="G179"/>
  <c r="I179"/>
  <c r="I180"/>
  <c r="G251"/>
  <c r="I251"/>
  <c r="I252"/>
  <c r="F29" i="1"/>
  <c r="F11"/>
  <c r="F5"/>
  <c r="G141" i="3"/>
  <c r="G121" i="4"/>
  <c r="G120"/>
  <c r="F24" i="1"/>
  <c r="F15"/>
  <c r="G140" i="3"/>
  <c r="I141"/>
  <c r="G116"/>
  <c r="I117"/>
  <c r="H438"/>
  <c r="G150"/>
  <c r="G130" i="4"/>
  <c r="F43" i="1"/>
  <c r="G139" i="3"/>
  <c r="I139"/>
  <c r="I140"/>
  <c r="G149"/>
  <c r="I149"/>
  <c r="I150"/>
  <c r="G115"/>
  <c r="I116"/>
  <c r="G465" i="4"/>
  <c r="G99" i="3"/>
  <c r="I99"/>
  <c r="G269"/>
  <c r="G268"/>
  <c r="I269"/>
  <c r="E14" i="1"/>
  <c r="G14"/>
  <c r="I115" i="3"/>
  <c r="G426"/>
  <c r="G234" i="4"/>
  <c r="G228" i="3"/>
  <c r="I228"/>
  <c r="G267"/>
  <c r="I267"/>
  <c r="I268"/>
  <c r="G301"/>
  <c r="G300"/>
  <c r="I300"/>
  <c r="I301"/>
  <c r="G297"/>
  <c r="G239"/>
  <c r="G296"/>
  <c r="I296"/>
  <c r="I297"/>
  <c r="G238"/>
  <c r="I238"/>
  <c r="I239"/>
  <c r="G386" i="4"/>
  <c r="G324"/>
  <c r="G383"/>
  <c r="G382"/>
  <c r="G164" i="3"/>
  <c r="G142" i="4"/>
  <c r="G163" i="3"/>
  <c r="I163"/>
  <c r="I164"/>
  <c r="G174"/>
  <c r="G152" i="4"/>
  <c r="G67" i="3"/>
  <c r="G60" i="4"/>
  <c r="G173" i="3"/>
  <c r="I173"/>
  <c r="I174"/>
  <c r="G66"/>
  <c r="I66"/>
  <c r="I67"/>
  <c r="G37"/>
  <c r="G42" i="4"/>
  <c r="G36" i="3"/>
  <c r="G35"/>
  <c r="G107"/>
  <c r="I107"/>
  <c r="G93" i="4"/>
  <c r="G373" i="3"/>
  <c r="I373"/>
  <c r="G15" i="4"/>
  <c r="G14"/>
  <c r="G13"/>
  <c r="G12"/>
  <c r="G69" i="3"/>
  <c r="G62" i="4"/>
  <c r="G129" i="3"/>
  <c r="G131"/>
  <c r="G117" i="4"/>
  <c r="G115"/>
  <c r="G128" i="3"/>
  <c r="I128"/>
  <c r="I129"/>
  <c r="G68"/>
  <c r="G130"/>
  <c r="I130"/>
  <c r="I131"/>
  <c r="G114" i="4"/>
  <c r="G113"/>
  <c r="G112"/>
  <c r="G127" i="3"/>
  <c r="G76"/>
  <c r="I76"/>
  <c r="G69" i="4"/>
  <c r="G9" i="3"/>
  <c r="G22" i="4"/>
  <c r="G21"/>
  <c r="G20"/>
  <c r="G137" i="3"/>
  <c r="I137"/>
  <c r="G135"/>
  <c r="G247" i="4"/>
  <c r="G249"/>
  <c r="G134" i="3"/>
  <c r="I134"/>
  <c r="I135"/>
  <c r="G126"/>
  <c r="I126"/>
  <c r="I127"/>
  <c r="G8"/>
  <c r="I9"/>
  <c r="G246" i="4"/>
  <c r="G245"/>
  <c r="G244"/>
  <c r="G15" i="3"/>
  <c r="I15"/>
  <c r="G7" i="4"/>
  <c r="G186" i="3"/>
  <c r="G258" i="4"/>
  <c r="G257"/>
  <c r="G256"/>
  <c r="G136" i="3"/>
  <c r="I136"/>
  <c r="G185"/>
  <c r="I186"/>
  <c r="G7"/>
  <c r="I8"/>
  <c r="G133"/>
  <c r="G168"/>
  <c r="G172"/>
  <c r="G357"/>
  <c r="I357"/>
  <c r="G146" i="4"/>
  <c r="G150"/>
  <c r="G171" i="3"/>
  <c r="I171"/>
  <c r="I172"/>
  <c r="G6"/>
  <c r="I7"/>
  <c r="G167"/>
  <c r="G132"/>
  <c r="I133"/>
  <c r="G184"/>
  <c r="I185"/>
  <c r="G145" i="4"/>
  <c r="G144"/>
  <c r="G86" i="3"/>
  <c r="G72" i="4"/>
  <c r="G125" i="3"/>
  <c r="I132"/>
  <c r="I6"/>
  <c r="E6" i="1"/>
  <c r="G6"/>
  <c r="G85" i="3"/>
  <c r="G183"/>
  <c r="I183"/>
  <c r="I184"/>
  <c r="G166"/>
  <c r="G398" i="4"/>
  <c r="G424" i="3"/>
  <c r="I424"/>
  <c r="G75"/>
  <c r="I75"/>
  <c r="G165"/>
  <c r="I165"/>
  <c r="I166"/>
  <c r="I125"/>
  <c r="E17" i="1"/>
  <c r="G17"/>
  <c r="G145" i="3"/>
  <c r="I145"/>
  <c r="G281" i="4"/>
  <c r="G280"/>
  <c r="G279"/>
  <c r="G278"/>
  <c r="G277"/>
  <c r="G425" i="3"/>
  <c r="I425"/>
  <c r="G397" i="4"/>
  <c r="G396"/>
  <c r="G395"/>
  <c r="G358" i="3"/>
  <c r="I358"/>
  <c r="G448" i="4"/>
  <c r="G447"/>
  <c r="G446"/>
  <c r="G287" i="3"/>
  <c r="G372" i="4"/>
  <c r="G371"/>
  <c r="G370"/>
  <c r="G35"/>
  <c r="G286" i="3"/>
  <c r="I287"/>
  <c r="E21" i="1"/>
  <c r="G21"/>
  <c r="G423" i="3"/>
  <c r="I423"/>
  <c r="G356"/>
  <c r="I356"/>
  <c r="G31"/>
  <c r="G442" i="4"/>
  <c r="G393"/>
  <c r="G391"/>
  <c r="G328"/>
  <c r="G326"/>
  <c r="G322"/>
  <c r="G320"/>
  <c r="G318"/>
  <c r="G316"/>
  <c r="G295"/>
  <c r="G192"/>
  <c r="G191"/>
  <c r="G33"/>
  <c r="G418" i="3"/>
  <c r="I418"/>
  <c r="G419"/>
  <c r="G417"/>
  <c r="I417"/>
  <c r="G227" i="4"/>
  <c r="G226"/>
  <c r="G285" i="3"/>
  <c r="I286"/>
  <c r="G416"/>
  <c r="I416"/>
  <c r="G250"/>
  <c r="I250"/>
  <c r="G334" i="4"/>
  <c r="G217" i="3"/>
  <c r="G219"/>
  <c r="G221"/>
  <c r="G302" i="4"/>
  <c r="G304"/>
  <c r="G306"/>
  <c r="G218" i="3"/>
  <c r="I218"/>
  <c r="I219"/>
  <c r="G216"/>
  <c r="I216"/>
  <c r="I217"/>
  <c r="G284"/>
  <c r="I284"/>
  <c r="I285"/>
  <c r="G220"/>
  <c r="I220"/>
  <c r="I221"/>
  <c r="G196"/>
  <c r="G367"/>
  <c r="I367"/>
  <c r="G368"/>
  <c r="I368"/>
  <c r="G458" i="4"/>
  <c r="G457"/>
  <c r="G456"/>
  <c r="G295" i="3"/>
  <c r="G380" i="4"/>
  <c r="G379"/>
  <c r="G378"/>
  <c r="G291" i="3"/>
  <c r="G376" i="4"/>
  <c r="G375"/>
  <c r="G374"/>
  <c r="G223" i="3"/>
  <c r="G440" i="4"/>
  <c r="G308"/>
  <c r="G387" i="3"/>
  <c r="G201" i="4"/>
  <c r="G103" i="3"/>
  <c r="G89" i="4"/>
  <c r="G88"/>
  <c r="G87"/>
  <c r="G349" i="3"/>
  <c r="I349"/>
  <c r="G290"/>
  <c r="I291"/>
  <c r="G102"/>
  <c r="I103"/>
  <c r="G222"/>
  <c r="G294"/>
  <c r="I295"/>
  <c r="G195"/>
  <c r="I195"/>
  <c r="I196"/>
  <c r="G386"/>
  <c r="G366"/>
  <c r="G304"/>
  <c r="G306"/>
  <c r="G279"/>
  <c r="G277"/>
  <c r="I277"/>
  <c r="G276"/>
  <c r="G275"/>
  <c r="I275"/>
  <c r="G274"/>
  <c r="I274"/>
  <c r="G364" i="4"/>
  <c r="G359"/>
  <c r="G358"/>
  <c r="G343" i="3"/>
  <c r="G177" i="4"/>
  <c r="G176"/>
  <c r="G175"/>
  <c r="G174"/>
  <c r="G305" i="3"/>
  <c r="G293"/>
  <c r="I294"/>
  <c r="G101"/>
  <c r="I102"/>
  <c r="G303"/>
  <c r="I303"/>
  <c r="I304"/>
  <c r="G365"/>
  <c r="I366"/>
  <c r="G289"/>
  <c r="I290"/>
  <c r="G278"/>
  <c r="I278"/>
  <c r="I279"/>
  <c r="G302"/>
  <c r="I302"/>
  <c r="G357" i="4"/>
  <c r="G273" i="3"/>
  <c r="G288"/>
  <c r="I288"/>
  <c r="I289"/>
  <c r="G292"/>
  <c r="I292"/>
  <c r="I293"/>
  <c r="G272"/>
  <c r="I272"/>
  <c r="I273"/>
  <c r="G364"/>
  <c r="I364"/>
  <c r="I365"/>
  <c r="G100"/>
  <c r="I100"/>
  <c r="I101"/>
  <c r="G271"/>
  <c r="G311"/>
  <c r="G417" i="4"/>
  <c r="G416"/>
  <c r="G415"/>
  <c r="G362" i="3"/>
  <c r="I362"/>
  <c r="G363"/>
  <c r="I363"/>
  <c r="G453" i="4"/>
  <c r="G452"/>
  <c r="G451"/>
  <c r="G315" i="3"/>
  <c r="G317"/>
  <c r="G319"/>
  <c r="G235"/>
  <c r="G233"/>
  <c r="G231"/>
  <c r="G210"/>
  <c r="G208"/>
  <c r="G206"/>
  <c r="G293" i="4"/>
  <c r="G291"/>
  <c r="G220"/>
  <c r="G409" i="3"/>
  <c r="G223" i="4"/>
  <c r="G406" i="3"/>
  <c r="G397"/>
  <c r="G211" i="4"/>
  <c r="G209" i="3"/>
  <c r="I209"/>
  <c r="I210"/>
  <c r="G318"/>
  <c r="I318"/>
  <c r="I319"/>
  <c r="E27" i="1"/>
  <c r="G27"/>
  <c r="I271" i="3"/>
  <c r="G230"/>
  <c r="I230"/>
  <c r="I231"/>
  <c r="G316"/>
  <c r="I316"/>
  <c r="I317"/>
  <c r="G205"/>
  <c r="I205"/>
  <c r="I206"/>
  <c r="G232"/>
  <c r="I232"/>
  <c r="I233"/>
  <c r="G314"/>
  <c r="I314"/>
  <c r="I315"/>
  <c r="G207"/>
  <c r="I207"/>
  <c r="I208"/>
  <c r="G234"/>
  <c r="I234"/>
  <c r="I235"/>
  <c r="G310"/>
  <c r="I311"/>
  <c r="G219" i="4"/>
  <c r="G361" i="3"/>
  <c r="I361"/>
  <c r="G309"/>
  <c r="I310"/>
  <c r="G91"/>
  <c r="I91"/>
  <c r="G76" i="4"/>
  <c r="G308" i="3"/>
  <c r="I308"/>
  <c r="I309"/>
  <c r="G492" i="4"/>
  <c r="G491"/>
  <c r="G490"/>
  <c r="G489"/>
  <c r="G484"/>
  <c r="G480"/>
  <c r="G476"/>
  <c r="G469"/>
  <c r="G436"/>
  <c r="G434"/>
  <c r="G430"/>
  <c r="G428"/>
  <c r="G426"/>
  <c r="G421"/>
  <c r="G420"/>
  <c r="G425"/>
  <c r="G424"/>
  <c r="G464"/>
  <c r="G463"/>
  <c r="G471"/>
  <c r="G475"/>
  <c r="G474"/>
  <c r="G473"/>
  <c r="G494"/>
  <c r="G419"/>
  <c r="G413"/>
  <c r="G412"/>
  <c r="G409"/>
  <c r="G407"/>
  <c r="G411"/>
  <c r="G423"/>
  <c r="G406"/>
  <c r="G405"/>
  <c r="G390"/>
  <c r="G389"/>
  <c r="G388"/>
  <c r="G312"/>
  <c r="G311"/>
  <c r="G310"/>
  <c r="G299"/>
  <c r="G297"/>
  <c r="G286"/>
  <c r="G272"/>
  <c r="G271"/>
  <c r="G268"/>
  <c r="G267"/>
  <c r="G266"/>
  <c r="G265"/>
  <c r="G263"/>
  <c r="G262"/>
  <c r="G261"/>
  <c r="G260"/>
  <c r="G254"/>
  <c r="G241"/>
  <c r="G239"/>
  <c r="G233"/>
  <c r="G232"/>
  <c r="G231"/>
  <c r="G216"/>
  <c r="G215"/>
  <c r="G210"/>
  <c r="G207"/>
  <c r="G204"/>
  <c r="G199"/>
  <c r="G197"/>
  <c r="G188"/>
  <c r="G187"/>
  <c r="G186"/>
  <c r="G285"/>
  <c r="G284"/>
  <c r="G253"/>
  <c r="G252"/>
  <c r="G251"/>
  <c r="G270"/>
  <c r="G196"/>
  <c r="G195"/>
  <c r="G238"/>
  <c r="G237"/>
  <c r="G236"/>
  <c r="G203"/>
  <c r="G404"/>
  <c r="G461"/>
  <c r="G214"/>
  <c r="G182"/>
  <c r="G181"/>
  <c r="G180"/>
  <c r="G179"/>
  <c r="G173"/>
  <c r="G171"/>
  <c r="G170"/>
  <c r="G169"/>
  <c r="G168"/>
  <c r="G167"/>
  <c r="G136"/>
  <c r="G132"/>
  <c r="G125"/>
  <c r="G124"/>
  <c r="G123"/>
  <c r="G119"/>
  <c r="G110"/>
  <c r="G109"/>
  <c r="G108"/>
  <c r="G99"/>
  <c r="G98"/>
  <c r="G92"/>
  <c r="G91"/>
  <c r="G85"/>
  <c r="G84"/>
  <c r="G83"/>
  <c r="G81"/>
  <c r="G80"/>
  <c r="G79"/>
  <c r="G75"/>
  <c r="G74"/>
  <c r="G66"/>
  <c r="G64"/>
  <c r="G57"/>
  <c r="G53"/>
  <c r="G52"/>
  <c r="G51"/>
  <c r="G48"/>
  <c r="G45"/>
  <c r="G39"/>
  <c r="G31"/>
  <c r="G26"/>
  <c r="G25"/>
  <c r="G6"/>
  <c r="G5"/>
  <c r="G17"/>
  <c r="G129"/>
  <c r="G128"/>
  <c r="G127"/>
  <c r="G56"/>
  <c r="G55"/>
  <c r="G30"/>
  <c r="G283"/>
  <c r="G402"/>
  <c r="G107"/>
  <c r="G190"/>
  <c r="G185"/>
  <c r="G97"/>
  <c r="G96"/>
  <c r="G439" i="3"/>
  <c r="I439"/>
  <c r="G437"/>
  <c r="G433"/>
  <c r="G415"/>
  <c r="G410"/>
  <c r="G407"/>
  <c r="G414"/>
  <c r="I415"/>
  <c r="G432"/>
  <c r="I433"/>
  <c r="G405"/>
  <c r="I405"/>
  <c r="I407"/>
  <c r="G436"/>
  <c r="I437"/>
  <c r="G408"/>
  <c r="I408"/>
  <c r="I410"/>
  <c r="G24" i="4"/>
  <c r="G19"/>
  <c r="G422" i="3"/>
  <c r="G404"/>
  <c r="I404"/>
  <c r="G403"/>
  <c r="I403"/>
  <c r="G402"/>
  <c r="I402"/>
  <c r="G398"/>
  <c r="I398"/>
  <c r="G394"/>
  <c r="I394"/>
  <c r="G393"/>
  <c r="I393"/>
  <c r="G391"/>
  <c r="I391"/>
  <c r="G390"/>
  <c r="I390"/>
  <c r="G385"/>
  <c r="G383"/>
  <c r="G379"/>
  <c r="I379"/>
  <c r="G378"/>
  <c r="I378"/>
  <c r="G372"/>
  <c r="G360"/>
  <c r="G355"/>
  <c r="G351"/>
  <c r="G348"/>
  <c r="I348"/>
  <c r="G347"/>
  <c r="G346"/>
  <c r="I346"/>
  <c r="G345"/>
  <c r="I345"/>
  <c r="G342"/>
  <c r="G341"/>
  <c r="G340"/>
  <c r="I340"/>
  <c r="G339"/>
  <c r="I339"/>
  <c r="G337"/>
  <c r="G335"/>
  <c r="G330"/>
  <c r="I330"/>
  <c r="G329"/>
  <c r="G324"/>
  <c r="G321"/>
  <c r="G249"/>
  <c r="G243"/>
  <c r="G241"/>
  <c r="G237"/>
  <c r="G229"/>
  <c r="I229"/>
  <c r="G227"/>
  <c r="I227"/>
  <c r="G248"/>
  <c r="I248"/>
  <c r="I249"/>
  <c r="G354"/>
  <c r="I354"/>
  <c r="I355"/>
  <c r="G435"/>
  <c r="I436"/>
  <c r="G431"/>
  <c r="I432"/>
  <c r="G236"/>
  <c r="I236"/>
  <c r="I237"/>
  <c r="G320"/>
  <c r="I321"/>
  <c r="G334"/>
  <c r="I334"/>
  <c r="I335"/>
  <c r="G359"/>
  <c r="I359"/>
  <c r="I360"/>
  <c r="G382"/>
  <c r="I382"/>
  <c r="I383"/>
  <c r="G240"/>
  <c r="I240"/>
  <c r="I241"/>
  <c r="G323"/>
  <c r="I324"/>
  <c r="G336"/>
  <c r="I336"/>
  <c r="I337"/>
  <c r="G371"/>
  <c r="I372"/>
  <c r="G384"/>
  <c r="G413"/>
  <c r="I414"/>
  <c r="G242"/>
  <c r="G350"/>
  <c r="I350"/>
  <c r="I351"/>
  <c r="G421"/>
  <c r="I422"/>
  <c r="G274" i="4"/>
  <c r="G495"/>
  <c r="G377" i="3"/>
  <c r="G328"/>
  <c r="G389"/>
  <c r="I389"/>
  <c r="G396"/>
  <c r="G344"/>
  <c r="I344"/>
  <c r="G401"/>
  <c r="G226"/>
  <c r="G392"/>
  <c r="I392"/>
  <c r="G338"/>
  <c r="I338"/>
  <c r="G215"/>
  <c r="I215"/>
  <c r="G214"/>
  <c r="I214"/>
  <c r="G212"/>
  <c r="G204"/>
  <c r="I204"/>
  <c r="G202"/>
  <c r="I202"/>
  <c r="G201"/>
  <c r="I201"/>
  <c r="G194"/>
  <c r="G158"/>
  <c r="G156"/>
  <c r="G154"/>
  <c r="G153"/>
  <c r="G152"/>
  <c r="G193"/>
  <c r="I194"/>
  <c r="G211"/>
  <c r="I211"/>
  <c r="I212"/>
  <c r="G395"/>
  <c r="I395"/>
  <c r="I396"/>
  <c r="G376"/>
  <c r="I376"/>
  <c r="I377"/>
  <c r="G420"/>
  <c r="I420"/>
  <c r="I421"/>
  <c r="G313"/>
  <c r="I313"/>
  <c r="I320"/>
  <c r="G430"/>
  <c r="I431"/>
  <c r="G225"/>
  <c r="I225"/>
  <c r="I226"/>
  <c r="G155"/>
  <c r="G400"/>
  <c r="I401"/>
  <c r="G327"/>
  <c r="I328"/>
  <c r="G333"/>
  <c r="I333"/>
  <c r="G412"/>
  <c r="I413"/>
  <c r="G370"/>
  <c r="I370"/>
  <c r="I371"/>
  <c r="G322"/>
  <c r="I322"/>
  <c r="I323"/>
  <c r="G434"/>
  <c r="I434"/>
  <c r="I435"/>
  <c r="G157"/>
  <c r="I157"/>
  <c r="I158"/>
  <c r="G381"/>
  <c r="G332"/>
  <c r="I332"/>
  <c r="G388"/>
  <c r="G213"/>
  <c r="I213"/>
  <c r="G151"/>
  <c r="G200"/>
  <c r="I200"/>
  <c r="G144"/>
  <c r="G124"/>
  <c r="G114"/>
  <c r="G113"/>
  <c r="G108"/>
  <c r="G98"/>
  <c r="G95"/>
  <c r="G90"/>
  <c r="I90"/>
  <c r="G84"/>
  <c r="G82"/>
  <c r="I82"/>
  <c r="G81"/>
  <c r="I81"/>
  <c r="G80"/>
  <c r="I80"/>
  <c r="G74"/>
  <c r="I74"/>
  <c r="G73"/>
  <c r="I73"/>
  <c r="G71"/>
  <c r="G65"/>
  <c r="I65"/>
  <c r="G64"/>
  <c r="I64"/>
  <c r="I388"/>
  <c r="G399"/>
  <c r="I399"/>
  <c r="I400"/>
  <c r="G70"/>
  <c r="I70"/>
  <c r="I71"/>
  <c r="G94"/>
  <c r="I95"/>
  <c r="G148"/>
  <c r="I148"/>
  <c r="G380"/>
  <c r="I380"/>
  <c r="I381"/>
  <c r="G97"/>
  <c r="I97"/>
  <c r="I98"/>
  <c r="G123"/>
  <c r="I124"/>
  <c r="G326"/>
  <c r="I327"/>
  <c r="G429"/>
  <c r="I430"/>
  <c r="G192"/>
  <c r="I193"/>
  <c r="G83"/>
  <c r="I83"/>
  <c r="I84"/>
  <c r="G106"/>
  <c r="I106"/>
  <c r="I108"/>
  <c r="G143"/>
  <c r="I144"/>
  <c r="G312"/>
  <c r="G224"/>
  <c r="G411"/>
  <c r="I411"/>
  <c r="I412"/>
  <c r="G147"/>
  <c r="I147"/>
  <c r="G79"/>
  <c r="G199"/>
  <c r="G112"/>
  <c r="G331"/>
  <c r="I331"/>
  <c r="G89"/>
  <c r="G63"/>
  <c r="I63"/>
  <c r="G96"/>
  <c r="I96"/>
  <c r="G72"/>
  <c r="I72"/>
  <c r="G59"/>
  <c r="G55"/>
  <c r="G53"/>
  <c r="G52"/>
  <c r="I52"/>
  <c r="G51"/>
  <c r="I51"/>
  <c r="G49"/>
  <c r="G48"/>
  <c r="I48"/>
  <c r="G47"/>
  <c r="I47"/>
  <c r="G43"/>
  <c r="I43"/>
  <c r="G42"/>
  <c r="I42"/>
  <c r="G40"/>
  <c r="G39"/>
  <c r="I39"/>
  <c r="G34"/>
  <c r="I34"/>
  <c r="G33"/>
  <c r="I33"/>
  <c r="G30"/>
  <c r="I30"/>
  <c r="G29"/>
  <c r="I29"/>
  <c r="G27"/>
  <c r="G25"/>
  <c r="G22"/>
  <c r="I22"/>
  <c r="G21"/>
  <c r="I21"/>
  <c r="G20"/>
  <c r="I20"/>
  <c r="G16"/>
  <c r="G14"/>
  <c r="I14"/>
  <c r="G13"/>
  <c r="I13"/>
  <c r="G24"/>
  <c r="I24"/>
  <c r="I25"/>
  <c r="G54"/>
  <c r="I54"/>
  <c r="I55"/>
  <c r="G142"/>
  <c r="I143"/>
  <c r="G428"/>
  <c r="I429"/>
  <c r="G122"/>
  <c r="I123"/>
  <c r="G93"/>
  <c r="I94"/>
  <c r="G26"/>
  <c r="I26"/>
  <c r="I27"/>
  <c r="G58"/>
  <c r="I59"/>
  <c r="G111"/>
  <c r="E26" i="1"/>
  <c r="G26"/>
  <c r="I224" i="3"/>
  <c r="G88"/>
  <c r="I89"/>
  <c r="G198"/>
  <c r="I198"/>
  <c r="I199"/>
  <c r="G307"/>
  <c r="I307"/>
  <c r="I312"/>
  <c r="I192"/>
  <c r="G191"/>
  <c r="I191"/>
  <c r="E23" i="1"/>
  <c r="G325" i="3"/>
  <c r="I325"/>
  <c r="I326"/>
  <c r="G375"/>
  <c r="G105"/>
  <c r="G78"/>
  <c r="I78"/>
  <c r="I79"/>
  <c r="G62"/>
  <c r="G12"/>
  <c r="E25" i="1"/>
  <c r="G25"/>
  <c r="G146" i="3"/>
  <c r="I146"/>
  <c r="G28"/>
  <c r="I28"/>
  <c r="G50"/>
  <c r="I50"/>
  <c r="G41"/>
  <c r="I41"/>
  <c r="G38"/>
  <c r="I38"/>
  <c r="G32"/>
  <c r="I32"/>
  <c r="G19"/>
  <c r="G46"/>
  <c r="I46"/>
  <c r="E44" i="1"/>
  <c r="G44"/>
  <c r="G18" i="3"/>
  <c r="I18"/>
  <c r="I19"/>
  <c r="G11"/>
  <c r="I12"/>
  <c r="G104"/>
  <c r="I104"/>
  <c r="I105"/>
  <c r="E22" i="1"/>
  <c r="G22"/>
  <c r="G23"/>
  <c r="G87" i="3"/>
  <c r="I87"/>
  <c r="I88"/>
  <c r="G110"/>
  <c r="G121"/>
  <c r="I122"/>
  <c r="G138"/>
  <c r="I138"/>
  <c r="I142"/>
  <c r="G92"/>
  <c r="G61"/>
  <c r="I61"/>
  <c r="I62"/>
  <c r="G369"/>
  <c r="I369"/>
  <c r="I375"/>
  <c r="G57"/>
  <c r="I58"/>
  <c r="I92"/>
  <c r="I93"/>
  <c r="G427"/>
  <c r="I427"/>
  <c r="I428"/>
  <c r="G23"/>
  <c r="G197"/>
  <c r="I197"/>
  <c r="G45"/>
  <c r="E42" i="1"/>
  <c r="E38"/>
  <c r="E20"/>
  <c r="E18"/>
  <c r="E13"/>
  <c r="G44" i="3"/>
  <c r="I44"/>
  <c r="I45"/>
  <c r="G56"/>
  <c r="I56"/>
  <c r="I57"/>
  <c r="I121"/>
  <c r="G120"/>
  <c r="I120"/>
  <c r="G17"/>
  <c r="I17"/>
  <c r="I23"/>
  <c r="G109"/>
  <c r="I109"/>
  <c r="G10"/>
  <c r="I11"/>
  <c r="E37" i="1"/>
  <c r="G38"/>
  <c r="E41"/>
  <c r="G41"/>
  <c r="G42"/>
  <c r="E16"/>
  <c r="G18"/>
  <c r="E19"/>
  <c r="G19"/>
  <c r="G20"/>
  <c r="E11"/>
  <c r="E12"/>
  <c r="G12"/>
  <c r="G5" i="3"/>
  <c r="I5"/>
  <c r="E40" i="1"/>
  <c r="E8"/>
  <c r="G8"/>
  <c r="E9"/>
  <c r="G9"/>
  <c r="I10" i="3"/>
  <c r="E7" i="1"/>
  <c r="G7"/>
  <c r="E39"/>
  <c r="G39"/>
  <c r="G40"/>
  <c r="E10"/>
  <c r="G10"/>
  <c r="G11"/>
  <c r="E15"/>
  <c r="G15"/>
  <c r="G16"/>
  <c r="E36"/>
  <c r="G37"/>
  <c r="E29"/>
  <c r="G29"/>
  <c r="E28"/>
  <c r="G28"/>
  <c r="G438" i="3"/>
  <c r="I438"/>
  <c r="E5" i="1"/>
  <c r="G5"/>
  <c r="E35"/>
  <c r="G36"/>
  <c r="E24"/>
  <c r="G24"/>
  <c r="E31"/>
  <c r="G31"/>
  <c r="E34"/>
  <c r="G35"/>
  <c r="E30"/>
  <c r="E33"/>
  <c r="G34"/>
  <c r="G30"/>
  <c r="E32"/>
  <c r="G33"/>
  <c r="G32"/>
  <c r="E43"/>
  <c r="G43"/>
</calcChain>
</file>

<file path=xl/sharedStrings.xml><?xml version="1.0" encoding="utf-8"?>
<sst xmlns="http://schemas.openxmlformats.org/spreadsheetml/2006/main" count="3491" uniqueCount="421">
  <si>
    <t>Субсидия на приобретение и замену оконных блоков и выполнение необходимых для этого работ в зданиях муниципальных образовательных организаций Волгоградской области                                                                    (районные средства)</t>
  </si>
  <si>
    <t>Муниципальная программа "Комплесное развитие сельских территорий Нехаевского муниципального района Волгоградской области на 2014-2017 годы и на период до 2025 года"</t>
  </si>
  <si>
    <t>Муниципальная программа "Комплексное развитие сельских территорий Нехаевского муниципального района Волгоградской области на 2014-2017 годы и на период до 2025 года"</t>
  </si>
  <si>
    <t>14 0 01 30142</t>
  </si>
  <si>
    <t xml:space="preserve"> 14 0 01 30142</t>
  </si>
  <si>
    <t>Иные межбюджетные трансферты по организации благоустройства территорий сельских поселений</t>
  </si>
  <si>
    <t>Межбюджетные трансферты передваемые бюджетам муниципальных районов на поддержку отрасли культуры</t>
  </si>
  <si>
    <t>52 0 00 L5190</t>
  </si>
  <si>
    <t>Исполнение бюджетных ассигнований за 1 квартал 2020 года по разделам и подразделам классификации расходов бюджета.</t>
  </si>
  <si>
    <t>Исполнение за 1 квартал 2020 года</t>
  </si>
  <si>
    <t>% исполнения</t>
  </si>
  <si>
    <t>% исполшнения</t>
  </si>
  <si>
    <t xml:space="preserve">Приложение №3                                                                  к отчету  "Об исполнении                                                                    бюджета Нехаевского                                                                муниципального района                                                               за 1 квартал 2020 года"                     </t>
  </si>
  <si>
    <t>Исполнение бюджетных ассигнований за  1 квартал 2020 года по разделам и подразделам, целевым статьям и видам расходов классификации расходов бюджета.</t>
  </si>
  <si>
    <t xml:space="preserve">Приложение №4                                                 к отчету "Об исполнении                                                        бюджета Нехаевского                                                                  муниципального района                                                             за 1 квартал 2020 года" </t>
  </si>
  <si>
    <t>Исполнение ведомственной структуры расходов бюджета муниципального района                         за 1 квартал 2020 года</t>
  </si>
  <si>
    <t xml:space="preserve">Приложение №2                                                                      к отчету "Об исполнении                                     бюджета Нехаевского                                                           муниципального района                                                                                за 1 квартал 2020 года" </t>
  </si>
  <si>
    <t>ОБРАЗОВАНИЕ</t>
  </si>
  <si>
    <t>Охрана окружающей среды</t>
  </si>
  <si>
    <t>11</t>
  </si>
  <si>
    <t>Наименование</t>
  </si>
  <si>
    <t>Ведомства</t>
  </si>
  <si>
    <t>раздел</t>
  </si>
  <si>
    <t>Подраз дел</t>
  </si>
  <si>
    <t>целевая статья</t>
  </si>
  <si>
    <t>вид расхода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</si>
  <si>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</si>
  <si>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Непрограммные  направления обеспечения деятельности муниципальных органов Волгоградской области </t>
  </si>
  <si>
    <t>Обеспечение деятельности муниципальных органов Волгоградской области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</si>
  <si>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</si>
  <si>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Закупка товаров, работ и услуг для государственных (муниципальных) нужд </t>
  </si>
  <si>
    <t>Иные бюджетные ассигнования</t>
  </si>
  <si>
    <t>Непрограммные расходы муниципальных органов Волгоградской области</t>
  </si>
  <si>
    <t>Закупка товаров, работ и услуг для государственных (муниципальных) нужд</t>
  </si>
  <si>
    <t>ИТОГО</t>
  </si>
  <si>
    <t>АДМИНИСТРАЦИЯ НЕХАЕВСКОГО МУНИЦИПАЛЬНОГО РАЙОНА</t>
  </si>
  <si>
    <t>ОБЩЕГОСУДАРСТВЕННЫЕ ВОПРОСЫ</t>
  </si>
  <si>
    <t>Непрограммные  направления обеспечения деятельности муниципальных органов Волгоградской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</si>
  <si>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</si>
  <si>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ОРГАНОВ ИСПОЛНИТЕЛЬНОЙ ВЛАСТИ СУБЪЕКТОВ РОССИЙСКОЙ ФЕДЕРАЦИИ МЕСТНЫХ АДМИНИСТРАЦИЙ</t>
  </si>
  <si>
    <t>Уплата налогов и сборов органами государственной власти и казенными учреждениями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</si>
  <si>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</t>
  </si>
  <si>
    <t>РЕЗЕРВНЫЕ ФОНДЫ</t>
  </si>
  <si>
    <t>Резервный фонд местной администраций</t>
  </si>
  <si>
    <t>ДРУГИЕ ОБЩЕГОСУДАРСТВЕННЫЕ ВОПРОСЫ</t>
  </si>
  <si>
    <t>Обеспечение приватизации и проведение предпродажной подготовки объектов приватизации</t>
  </si>
  <si>
    <t>Расходы на проведение праздников</t>
  </si>
  <si>
    <t>Выполнение других обязательств субъектами Российской Федерации, связанных с исполнением судебных решений</t>
  </si>
  <si>
    <t>Мероприятия по снижению уровня правонарушений, безнадзорности и беспризорности  несовершеннолетних</t>
  </si>
  <si>
    <t>Мероприятия по созданию системы духовно нравственного воспитания граждан Нехаевского муниципального района</t>
  </si>
  <si>
    <t>Улучшение условий и охраны труда в организациях, (независимо от форм собственности) Нехаевского муниципального района</t>
  </si>
  <si>
    <t xml:space="preserve">НАЦИОНАЛЬНАЯ БЕЗОПАСНОСТЬ И ПРАВООХРАНИТЕЛЬНАЯ ДЕЯТЕЛЬНОСТЬ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</si>
  <si>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</si>
  <si>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</si>
  <si>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НАЦИОНАЛЬНАЯ ЭКОНОМИКА</t>
  </si>
  <si>
    <t>Транспорт</t>
  </si>
  <si>
    <t xml:space="preserve">Субсидии организациям автомобильного транспорта на возмещение недополученных доходов, возникающих в результате государственного регулирования тарифов на перевозку пассажиров </t>
  </si>
  <si>
    <t>Другие вопросы в области национальной экономике</t>
  </si>
  <si>
    <t>ЖИЛИЩНО-КОММУНАЛЬНОЕ ХОЗЯЙСТВО</t>
  </si>
  <si>
    <t>Коммунальное хозяйство</t>
  </si>
  <si>
    <t xml:space="preserve"> Мероприятия в области коммунального хозяйства</t>
  </si>
  <si>
    <t>Капитальные вложения в объекты  государственной (муниципальной) собственности</t>
  </si>
  <si>
    <t>Охрана объектов растительного и животного мира и среды их обитания</t>
  </si>
  <si>
    <t>СОЦИАЛЬНАЯ ПОЛИТИКА</t>
  </si>
  <si>
    <t>Пенсионное обеспечение</t>
  </si>
  <si>
    <t>Доплата к пенсиям государственных служащих субъектов РФ и муниципальных служащих</t>
  </si>
  <si>
    <t>Социальное обеспечение населения</t>
  </si>
  <si>
    <t>СРЕДСТВА МАССОВОЙ ИНФОРМАЦИИ</t>
  </si>
  <si>
    <t>МЕЖБЮДЖЕТНЫЕ ТРАНСФРТЫ</t>
  </si>
  <si>
    <t>Другие вопросы в области социальной политики</t>
  </si>
  <si>
    <t>Межбюджетные трансферты</t>
  </si>
  <si>
    <t>ИТОГО:</t>
  </si>
  <si>
    <t>ОТДЕЛ ОБРАЗОВАНИЯ</t>
  </si>
  <si>
    <t>ДОШКОЛЬНОЕ ОБРАЗОВАНИЕ</t>
  </si>
  <si>
    <t>Расходы на обеспечение деятельности (оказания услуг) казенными учреждениями</t>
  </si>
  <si>
    <t>Социальное обеспечение и иные выплаты населению</t>
  </si>
  <si>
    <t>Общее образование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</si>
  <si>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</si>
  <si>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по  внешкольной работе с детьми</t>
  </si>
  <si>
    <t>Молодежная политика и оздоровление детей</t>
  </si>
  <si>
    <r>
      <t>Другие</t>
    </r>
    <r>
      <rPr>
        <b/>
        <i/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вопросы</t>
    </r>
    <r>
      <rPr>
        <b/>
        <i/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в</t>
    </r>
    <r>
      <rPr>
        <b/>
        <i/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области</t>
    </r>
    <r>
      <rPr>
        <b/>
        <i/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образования</t>
    </r>
  </si>
  <si>
    <t>Охрана семьи и детства</t>
  </si>
  <si>
    <t>ОТДЕЛ ПО КУЛЬТУРЕ</t>
  </si>
  <si>
    <t xml:space="preserve">ОБРАЗОВАНИЕ </t>
  </si>
  <si>
    <t>Предоставление услуг (работ) в сфере внешкольной работы с детьми</t>
  </si>
  <si>
    <t>Предоставление услуг (работ) в сфере оздоровительной компании детей</t>
  </si>
  <si>
    <t xml:space="preserve">КУЛЬТУРА, КИНЕМАТОГРАФИЯ </t>
  </si>
  <si>
    <t xml:space="preserve">КУЛЬТУРА </t>
  </si>
  <si>
    <t>Предоставление услуг (работ) в сфере культура на центр культуры и досуга</t>
  </si>
  <si>
    <t>Предоставление услуг (работ) в сфере культура на центр культуры и досуга за счет передаваемых полномочий по заключенным соглашениям</t>
  </si>
  <si>
    <t xml:space="preserve">Рас ходы на обеспечение деятельности казенного учреждения Музея </t>
  </si>
  <si>
    <t xml:space="preserve">Расходы на обеспечение деятельности казенных учреждений Библиотечного обслуживания </t>
  </si>
  <si>
    <t>Расходы на обеспечение деятельности казенных учреждений библиотечного обслуживания за счет передаваемых полномочий  по заключенным соглашениям</t>
  </si>
  <si>
    <t>Массовый спорт</t>
  </si>
  <si>
    <t>Расходы на проведение мероприятий в области спорта, физической культуры, туризма</t>
  </si>
  <si>
    <t xml:space="preserve">МУ ЖКХ Администрации Нехаевского муниципального района </t>
  </si>
  <si>
    <t>Расходы на обеспечение деятельности (оказание услуг) казенных учреждений</t>
  </si>
  <si>
    <t>Контрольная комиссия</t>
  </si>
  <si>
    <t>ОБЕСПЕЧЕНИЕ ДЕЯТЕЛЬНОСТИ ФИНАНСОВЫХ, НАЛОГОВЫХ И ТАМОЖЕННЫХ ОРГАНОВ И ОРГАНОВ НАДЗОРА</t>
  </si>
  <si>
    <t xml:space="preserve">Осуществление деятельности муниципальных органов в соответствии с заключенными соглашениями </t>
  </si>
  <si>
    <t>ВСЕГО:</t>
  </si>
  <si>
    <t>Дефицит (-), профицит(+)</t>
  </si>
  <si>
    <t>01</t>
  </si>
  <si>
    <t>03</t>
  </si>
  <si>
    <t>04</t>
  </si>
  <si>
    <t>02</t>
  </si>
  <si>
    <t>07</t>
  </si>
  <si>
    <t>09</t>
  </si>
  <si>
    <t>05</t>
  </si>
  <si>
    <t>08</t>
  </si>
  <si>
    <t>06</t>
  </si>
  <si>
    <t>00</t>
  </si>
  <si>
    <t>КУЛЬТУРА, КИНЕМОТОГРАФИЯ</t>
  </si>
  <si>
    <t>ФИЗИЧЕСКАЯ КУЛЬТУРА И СПОРТ</t>
  </si>
  <si>
    <t>13</t>
  </si>
  <si>
    <t>Развитие муниципальной службы в Нехаевском муниципальном районе</t>
  </si>
  <si>
    <t>Социальное обеспечение  и иные выплаты населению</t>
  </si>
  <si>
    <t>12</t>
  </si>
  <si>
    <t>10</t>
  </si>
  <si>
    <t>КУЛЬТУРА И КИНЕМОТОГРАФИЯ</t>
  </si>
  <si>
    <t>Другие вопросы в области образования</t>
  </si>
  <si>
    <t xml:space="preserve">Дошкольное образование </t>
  </si>
  <si>
    <t>Председатель контрольной комисии муниципального образования</t>
  </si>
  <si>
    <t>Председатель контрольной комиссии муниципального образования</t>
  </si>
  <si>
    <t>Обеспечение благоприятных условий для безопаного движения в Нехаевском муниципальном районе</t>
  </si>
  <si>
    <t>Муниципальная программа "Охрана окружающей среды на территории Нехаевского муниципального района" на 2015-2020 годы</t>
  </si>
  <si>
    <t>Субсиии предприятиям коммунального хозяйства</t>
  </si>
  <si>
    <t>Периодическая печать и издательства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</si>
  <si>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</si>
  <si>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</si>
  <si>
    <t>ПЕРЕОДИЧЕСКАЯ ПЕЧАТЬ И ИЗДАТЕЛЬСТВО</t>
  </si>
  <si>
    <t>МЕЖБЮДЖЕТНЫЕ ТРАНСФЕРТЫ БЮДЖЕТАМ СУБЪЕКТОВ РОССИЙСКОЙ ФЕДЕРАЦИИ И МУНИЦИПАЛЬНЫХ ОБРАЗОВАНИЙ ОБЩЕГО ХАРАКТЕРА</t>
  </si>
  <si>
    <t>Межбюджетные трансферты передаваемые сельским поселениям из бюджета муниципального района на осушествление части полномочий по решению вопросов местного значения  в соответствии с заключенными соглашениями</t>
  </si>
  <si>
    <t>Межбюджетные трансферты передаваемые сельским поселениям из бюджета муниципальног района  на осушествление части полномочий по решению вопросов местного значения в соответствии с заключенными соглашениями</t>
  </si>
  <si>
    <t xml:space="preserve"> 90 0 00 00000</t>
  </si>
  <si>
    <r>
      <t xml:space="preserve"> </t>
    </r>
    <r>
      <rPr>
        <b/>
        <sz val="10"/>
        <color indexed="8"/>
        <rFont val="Times New Roman"/>
        <family val="1"/>
        <charset val="204"/>
      </rPr>
      <t>90 0 00 00000</t>
    </r>
  </si>
  <si>
    <t>99 0 00 00000</t>
  </si>
  <si>
    <t>99 0 00 10040</t>
  </si>
  <si>
    <t>99 0 00 10110</t>
  </si>
  <si>
    <r>
      <t xml:space="preserve"> </t>
    </r>
    <r>
      <rPr>
        <b/>
        <sz val="10"/>
        <color indexed="8"/>
        <rFont val="Times New Roman"/>
        <family val="1"/>
        <charset val="204"/>
      </rPr>
      <t>90 0 00 10010</t>
    </r>
  </si>
  <si>
    <t>90 0 00 10010</t>
  </si>
  <si>
    <t>99 0 00 70010</t>
  </si>
  <si>
    <t xml:space="preserve"> 90 0 00 10010</t>
  </si>
  <si>
    <t>99 0 00 70020</t>
  </si>
  <si>
    <t>99 0 00 70030</t>
  </si>
  <si>
    <t>99 0 00 70040</t>
  </si>
  <si>
    <t xml:space="preserve"> 90 0 00 10070</t>
  </si>
  <si>
    <t xml:space="preserve"> 99 0 00 59320 </t>
  </si>
  <si>
    <t xml:space="preserve"> 99 0 00 59320</t>
  </si>
  <si>
    <t xml:space="preserve"> 99 0 00 10080</t>
  </si>
  <si>
    <t xml:space="preserve"> 99 0 00 10090</t>
  </si>
  <si>
    <t>56 0 00 00000</t>
  </si>
  <si>
    <t>56 0 00 40010</t>
  </si>
  <si>
    <t>56 0 00 10040</t>
  </si>
  <si>
    <t xml:space="preserve"> 02 0 00 00000</t>
  </si>
  <si>
    <t>02 0 01 00000</t>
  </si>
  <si>
    <t>02 0 01 30020</t>
  </si>
  <si>
    <t xml:space="preserve"> 02 0 01 30020</t>
  </si>
  <si>
    <t xml:space="preserve">Основное мероприятие «Совершенствование социальной профилактики правонарушений, проведения постоянного мониторинга состояния антитеррористической безопасности в муниципальном районе» </t>
  </si>
  <si>
    <t xml:space="preserve"> 03 0 00 00000</t>
  </si>
  <si>
    <t>03 0 01 00000</t>
  </si>
  <si>
    <t>03 0 01 30030</t>
  </si>
  <si>
    <t xml:space="preserve"> 03 0 01 30030</t>
  </si>
  <si>
    <t>Основное мероприятие «Гражданско-патриотическое и духовно-нравственное воспитание молодежи»</t>
  </si>
  <si>
    <t>04 0 01 00000</t>
  </si>
  <si>
    <t>04 0 01 30040</t>
  </si>
  <si>
    <t xml:space="preserve">Основное мероприятие «Обеспечение обучения и пропаганды в сфере охраны труда, санитарно-гигиенические и лечебно-профилактические осмотры» </t>
  </si>
  <si>
    <t xml:space="preserve"> 06 0 00 00000</t>
  </si>
  <si>
    <t>06 0 01 00000</t>
  </si>
  <si>
    <t>06 0 01 30060</t>
  </si>
  <si>
    <t xml:space="preserve"> 06 0 01 30060</t>
  </si>
  <si>
    <t>Основное мероприятие «Развитие кадрового потенциала, создание единой системы обучения муниципальных служащих»</t>
  </si>
  <si>
    <t>13 0 00 00000</t>
  </si>
  <si>
    <t xml:space="preserve">01 </t>
  </si>
  <si>
    <t>13 0 01 00000</t>
  </si>
  <si>
    <t>13 0 01 30130</t>
  </si>
  <si>
    <t>99 0 00 10120</t>
  </si>
  <si>
    <t>99 0 00 10130</t>
  </si>
  <si>
    <t>Основное мероприятие «Повышение безопасности дорожного движения в Нехаевском муниципальном районе»</t>
  </si>
  <si>
    <t>15 0 01 00000</t>
  </si>
  <si>
    <t>15 0 00 00000</t>
  </si>
  <si>
    <t>15 0 01 30150</t>
  </si>
  <si>
    <t xml:space="preserve"> 99 0 00 10160</t>
  </si>
  <si>
    <t>99 0 00 10260</t>
  </si>
  <si>
    <t>Основное мероприятие «Повышение энергоэффективности в жилищном фонде, в системах коммунальной инфраструктуры, государственных (муниципальных) учреждениях бюджетной сферы»</t>
  </si>
  <si>
    <t xml:space="preserve"> 09 0 00 00000</t>
  </si>
  <si>
    <t>09 0 01 00000</t>
  </si>
  <si>
    <t>14 0 00 00000</t>
  </si>
  <si>
    <t>14 0 01 00000</t>
  </si>
  <si>
    <t>Основное мероприятие «Развитие комплексной системы обращения с твердыми бытовыми и промышленными отходами на территории Нехаевского муниципального района»</t>
  </si>
  <si>
    <t>16 0 00 00000</t>
  </si>
  <si>
    <t>16 0 01 00000</t>
  </si>
  <si>
    <t>Организационное обеспечение комплексной системы обращения с отходами</t>
  </si>
  <si>
    <t>16 0 01 30160</t>
  </si>
  <si>
    <t xml:space="preserve"> 99 0 00 00000</t>
  </si>
  <si>
    <t>50 0 00 00000</t>
  </si>
  <si>
    <t xml:space="preserve"> 50 0 00 40010</t>
  </si>
  <si>
    <t>50 0 00 10040</t>
  </si>
  <si>
    <t>12 0 01 00000</t>
  </si>
  <si>
    <t>12 0 01 30120</t>
  </si>
  <si>
    <t>51 0 00 00000</t>
  </si>
  <si>
    <t xml:space="preserve"> 51 0 00 40010</t>
  </si>
  <si>
    <t>51 0 00 70370</t>
  </si>
  <si>
    <t>51 0 00 10040</t>
  </si>
  <si>
    <t>51 0 00 40020</t>
  </si>
  <si>
    <r>
      <t xml:space="preserve"> </t>
    </r>
    <r>
      <rPr>
        <b/>
        <sz val="10"/>
        <color indexed="8"/>
        <rFont val="Times New Roman"/>
        <family val="1"/>
        <charset val="204"/>
      </rPr>
      <t>52 0 00 00000</t>
    </r>
  </si>
  <si>
    <t xml:space="preserve"> 52 0 00 60020</t>
  </si>
  <si>
    <t>Муниципальная программа "Формирование доступной среды жизнедеятельности для инвалидов и маломобильных групп населения в Нехаевском муниципальном районе" на 2016 – 2020 годы</t>
  </si>
  <si>
    <t>Основное мероприятие «Формирование доступной среды жизнедеятельности для инвалидов и маломобильных групп населения в Нехаевском муниципальном районе»</t>
  </si>
  <si>
    <t>17 0 01 00000</t>
  </si>
  <si>
    <t>17 0 00 00000</t>
  </si>
  <si>
    <t xml:space="preserve">Мероприятия по снижению уровня правонарушений, безопасности и беспризорности несовершеннолетних </t>
  </si>
  <si>
    <t>Основное мероприятие «Оздоровительная компания и занятость детей»</t>
  </si>
  <si>
    <t>19 0 01 00000</t>
  </si>
  <si>
    <t>19 0 00 00000</t>
  </si>
  <si>
    <t>53 0 00 00000</t>
  </si>
  <si>
    <t xml:space="preserve"> 53 0 00 60040 </t>
  </si>
  <si>
    <t xml:space="preserve"> 53 0 00 60040</t>
  </si>
  <si>
    <t>04 0 00 00000</t>
  </si>
  <si>
    <t xml:space="preserve">Реализация комплекса профилактических мероприятий по предупреждению и  ликвидации наркозависимости у жителей Нехаевского муниципального района  </t>
  </si>
  <si>
    <t>12 0 00 00000</t>
  </si>
  <si>
    <t xml:space="preserve"> 52 0 00 00000</t>
  </si>
  <si>
    <t xml:space="preserve"> 52 0 00 60050</t>
  </si>
  <si>
    <t>52 0 00 60060</t>
  </si>
  <si>
    <t xml:space="preserve"> 52 0 00 60060</t>
  </si>
  <si>
    <t>52 0 00 10040</t>
  </si>
  <si>
    <t xml:space="preserve"> 52 0 00 40040</t>
  </si>
  <si>
    <t xml:space="preserve"> 52 0 00 40050</t>
  </si>
  <si>
    <t>52 0 00 40060</t>
  </si>
  <si>
    <t>03 0 00 00000</t>
  </si>
  <si>
    <t xml:space="preserve"> 99 0 00 10220</t>
  </si>
  <si>
    <t xml:space="preserve"> 99 0 00 70530</t>
  </si>
  <si>
    <t>Основное мероприятие «Обеспечение жильем молодых семей»</t>
  </si>
  <si>
    <r>
      <t xml:space="preserve"> </t>
    </r>
    <r>
      <rPr>
        <b/>
        <i/>
        <sz val="10"/>
        <color indexed="8"/>
        <rFont val="Times New Roman"/>
        <family val="1"/>
        <charset val="204"/>
      </rPr>
      <t>51 0 00 70420</t>
    </r>
  </si>
  <si>
    <t xml:space="preserve"> 51 0 00 70420</t>
  </si>
  <si>
    <t xml:space="preserve"> 51 0 00 70430</t>
  </si>
  <si>
    <t xml:space="preserve"> 52 0 00 70450</t>
  </si>
  <si>
    <t>50 0 00 70340</t>
  </si>
  <si>
    <t>51 0 00 70400</t>
  </si>
  <si>
    <t>51 0 00 70410</t>
  </si>
  <si>
    <t>54 0 00 00000</t>
  </si>
  <si>
    <t>54 0 00 40070</t>
  </si>
  <si>
    <t xml:space="preserve"> 54 0 00 40070</t>
  </si>
  <si>
    <t>90 0 00 10180</t>
  </si>
  <si>
    <t>99 0 00 10210</t>
  </si>
  <si>
    <t xml:space="preserve">Иные межбюджетные трансферты бюджетам сельских поселений по решения вопросов местного значения </t>
  </si>
  <si>
    <t>99 0 00 10300</t>
  </si>
  <si>
    <t>99 0 00 10290</t>
  </si>
  <si>
    <t xml:space="preserve">12 </t>
  </si>
  <si>
    <t xml:space="preserve"> 02</t>
  </si>
  <si>
    <t xml:space="preserve">Субвенции на организационное обеспечение  деятельности территориальных  административных комиссий </t>
  </si>
  <si>
    <t xml:space="preserve">Субвенции на организацию и осуществление деятельности по опеке и попечительству </t>
  </si>
  <si>
    <t xml:space="preserve">Субвенция на создание, исполнение функций и обеспечение деятельности муниципальных комиссий по делам несовершеннолетних и защите их прав </t>
  </si>
  <si>
    <t xml:space="preserve">Субвенция на  хранение, комплектование, учет и использование архивных документов и архивных фондов, отнесенных к составу архивного фонда Волгоградской области </t>
  </si>
  <si>
    <t xml:space="preserve">Субвенции на  предоставление субсидий гражданам на  оплату жилья и коммунальных услуг </t>
  </si>
  <si>
    <t>57 0 00 00000</t>
  </si>
  <si>
    <t xml:space="preserve"> 57 0 00 00000</t>
  </si>
  <si>
    <t>Субвенция на осуществление переданных органам местного самоуправления в соответствии с пунктом 1 статьи 4 Федерального закона "Об актах гражданского сосотояния" полномпочий Российской Федерации на государственную регистрацию актов гражданского состояния</t>
  </si>
  <si>
    <t xml:space="preserve">Суцбвенция на оплату жилого помещения и отдельных видов коммунальных услуг, представляемых педагогическим работникам образовательных учреждений, работающим и проживающим в сельской местности, рабочих поселка (поселках городского типа)    </t>
  </si>
  <si>
    <t xml:space="preserve">Субвенция на предоставление мер социальной поддержки по оплате жилья и коммунальных услуг, работникам библиотек и медицинским работника образовательных учреждений, работающим и проживающим в сельской местности, рабочих поселка (поселках городского типа)    </t>
  </si>
  <si>
    <t xml:space="preserve">Субвенция на предоставление мер социальной пеоддержки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 </t>
  </si>
  <si>
    <t>Субвенция на выплату компенсации части родительской платы за содержание ребенка (присмотр и уход за ребенком) в  муниципальных образовательных организациях, реализующих основную общеобразовательную программу дошкольного образования</t>
  </si>
  <si>
    <t>Субвенция на выплату пособий по опеке и попечительству</t>
  </si>
  <si>
    <t xml:space="preserve">Субвенция на вознаграждение за труд приемным родителям (патронатному воспитателю) и предоставление им мер социальной поддержки </t>
  </si>
  <si>
    <t>99 0 00 10010</t>
  </si>
  <si>
    <t xml:space="preserve">Иные межбюджетные трансферты на обес печение  социальных гарантий молодых специалистов, работающих в муниципальных учреждениях, расположенных в сельских поселениях и рабочих поселках Волгоградской области   </t>
  </si>
  <si>
    <t>51 0 00 70870</t>
  </si>
  <si>
    <t>520 00 70870</t>
  </si>
  <si>
    <t>52 0 00 70870</t>
  </si>
  <si>
    <t xml:space="preserve"> 99 0 00 10290</t>
  </si>
  <si>
    <t xml:space="preserve">07 </t>
  </si>
  <si>
    <t xml:space="preserve">02 0 01 30020 </t>
  </si>
  <si>
    <t>52 0 00 70450</t>
  </si>
  <si>
    <t>50 0 00 70351</t>
  </si>
  <si>
    <t>50 0 00 70352</t>
  </si>
  <si>
    <t>50 0 00 70353</t>
  </si>
  <si>
    <t>Субсидия бюджетам муниципальных образованийдля решения отдельных вопросов местного значения в сфере дополнительного образования детей (финансовая грамотность)</t>
  </si>
  <si>
    <t xml:space="preserve"> 51 0 00 70361</t>
  </si>
  <si>
    <t xml:space="preserve"> 51 0 00 70362</t>
  </si>
  <si>
    <t xml:space="preserve"> 51 0 00 70363</t>
  </si>
  <si>
    <t xml:space="preserve">Организация отдыха и оздоровления детей и подростков в загородном лагере  </t>
  </si>
  <si>
    <t>19 0 01 30192</t>
  </si>
  <si>
    <t>Организация временных рабочих мест для подростков в возрасте от 14 до 18 лет, обеспечения их занятости в период летних каникул.</t>
  </si>
  <si>
    <t>Муниципальная программа «Обновление кадрового потенциала системы образования» на 2017-2021 годы в Нехаевском муниципальном районе</t>
  </si>
  <si>
    <t xml:space="preserve">Основное мероприятие «Обеспечение профессиональными кадрами муниципальной системы образования, предоставление качественных образовательных услуг с учетом потребностей района» </t>
  </si>
  <si>
    <t>Укомплектование системы образования Нехаевского муниципального района молодыми педагогическими кадрами</t>
  </si>
  <si>
    <t>18 0 00 00000</t>
  </si>
  <si>
    <t>18 0 01 00000</t>
  </si>
  <si>
    <t>18 0 01 30180</t>
  </si>
  <si>
    <t>Субвенция на осуществление образовательного процесса муниципальными дошкольными образовательными организациями на оплату туда  и начислений на оплату труда педагогических работников</t>
  </si>
  <si>
    <t>Субвенция на осуществление образовательного процесса муниципальными дошкольными образовательными организациями на оплату туда  и начислений на оплату труда прочих работников</t>
  </si>
  <si>
    <t>Субвенция на осуществление образовательного процесса муниципальными дошкольными образовательными организациями на расходы на обеспечение учебного процесса</t>
  </si>
  <si>
    <t>Субвенция на осуществление образовательного процесса муниципальными общеобразовательными организациями на оплату труда и начислений на оплату труда педагогических работников</t>
  </si>
  <si>
    <t>Субвенция на осуществление образовательного процесса муниципальными общеобразовательными организациями на оплату труда и начислений на оплату труда прочих работников</t>
  </si>
  <si>
    <t>Субвенция на осуществление образовательного процесса муниципальными общеобразовательными организациями на расходы на обеспечение учебного процесса</t>
  </si>
  <si>
    <t>Молодежная политика</t>
  </si>
  <si>
    <t>Дополнительное образование детей</t>
  </si>
  <si>
    <t xml:space="preserve">03 </t>
  </si>
  <si>
    <t xml:space="preserve">Молодежная политика </t>
  </si>
  <si>
    <t>19 0 01 30190</t>
  </si>
  <si>
    <t>Субсидии муниципальным образованиям Волгоградской области на мероприятия по обеспечению жильем молодых семей (районные средства)</t>
  </si>
  <si>
    <t>Субсидии муниципальным образованиям Волгоградской области на мероприятия по обеспечению жильем молодых семей (областные средства)</t>
  </si>
  <si>
    <t>Субсидии муниципальным образованиям Волгоградской области на мероприятия по обеспечению жильем молодых семей (федеральные средства)</t>
  </si>
  <si>
    <t>50 0 00 70870</t>
  </si>
  <si>
    <t xml:space="preserve">Основное мероприятие «Организационно-профилактические мероприятия, направленные на сокращение потребления наркотиков, алкоголя и других психоактивных веществ населением Нехаевского муниципального района»  </t>
  </si>
  <si>
    <t>Муниципальная программа «Счастливое и Активное Долголетие» («САД») на 2018-2020 годы</t>
  </si>
  <si>
    <t>Основное мероприятие «Повышение качества жизни и поддержка активного социального долголетия пожилых людей»</t>
  </si>
  <si>
    <t>Мероприятия по совершенствованию работы по решению социально-бытовых проблем граждан старшего поколения</t>
  </si>
  <si>
    <t>Субвенция на осуществление образовательного процесса по реализации образовательных программ дошкольного образования муниципальными образовательными организациями на оплату туда  и начислений на оплату труда педагогических работников</t>
  </si>
  <si>
    <t>Субвенция на осуществление образовательного процесса по реализации образовательных программ дошкольного образования муниципальными образовательными организациями на оплату туда  и начислений на оплату труда прочих работников</t>
  </si>
  <si>
    <t>Субвенция на осуществление образовательного процесса по реализации образовательных программ дошкольного образования муниципальными образовательными организациями на расходы на обеспечение учебного процесса</t>
  </si>
  <si>
    <t>50 0 00 71491</t>
  </si>
  <si>
    <t>50 0 00 71492</t>
  </si>
  <si>
    <t>50 0 00 71493</t>
  </si>
  <si>
    <t>Муниципальная программа "Профилактика наркомании и противодействия незаконному распространению наркотиков на территории Нехаевского муниципального района  на 2018 - 2020 годы"</t>
  </si>
  <si>
    <t>Муниципальная программа «Развитие муниципальной службы в Нехаевском муниципальном районе на 2018-2020 годы»</t>
  </si>
  <si>
    <t>Благоустройство</t>
  </si>
  <si>
    <t>20 0 00 00000</t>
  </si>
  <si>
    <t>Выполнение прочих общегосударственных обязательств</t>
  </si>
  <si>
    <t xml:space="preserve">99 0 00 10240 </t>
  </si>
  <si>
    <t>57 0 00 S0840</t>
  </si>
  <si>
    <t>Субсидия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округов Волгоградской области  официальной информации (районные средства)</t>
  </si>
  <si>
    <t>Субсидия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округов Волгоградской области  официальной информации (областные средства)</t>
  </si>
  <si>
    <t>Субсидия на 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 (районные средства)</t>
  </si>
  <si>
    <t>Субсидия на 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 (областные средства)</t>
  </si>
  <si>
    <t>19 0 01 S0390</t>
  </si>
  <si>
    <t>Муниципальная программа «Профилактика  правонарушений на территории Нехаевского муниципального района на 2019-2021 год"</t>
  </si>
  <si>
    <t xml:space="preserve">Муниципальная  программа "Повышение безопасности дорожного движения в Нехаевском муниципальном районе" на 2019-2021 годы </t>
  </si>
  <si>
    <t xml:space="preserve">Муниципальная  программа «Повышение энергоэффективности и энергосбережения на территории Нехаевского муниципального района Волгоградской области на период до 2020 года» </t>
  </si>
  <si>
    <t>Муниципальная программа «Профилактика правонарушений на территории Нехаевского муниципального района на 2019-2021 годы»</t>
  </si>
  <si>
    <t xml:space="preserve">Муниципальная программа «Обеспечение жильем молодых семей» на 2019-2025 годы в Нехаевском муниципальном районе  </t>
  </si>
  <si>
    <t>24 0 00 00000</t>
  </si>
  <si>
    <t>24 0 01 00000</t>
  </si>
  <si>
    <t>24 0 01 L4970</t>
  </si>
  <si>
    <t xml:space="preserve"> 24 0 01 L4970</t>
  </si>
  <si>
    <t>Муниципальная программа «Организация летнего отдыха, оздоровления и занятости  детей и подростков в Нехаевском муниципальном районе на 2019-2021 годы»</t>
  </si>
  <si>
    <t>Муниципальная  программа «Повышение безопасности дорожного движения в Нехаевском муниципальном районе» на 2019-2021 годы</t>
  </si>
  <si>
    <t>Муниципальная программа «Профилактика  правонарушений на территории Нехаевского муниципального района на 2019-2021 годы"</t>
  </si>
  <si>
    <t>Уставный фонд</t>
  </si>
  <si>
    <t>99 0 00 10310</t>
  </si>
  <si>
    <t xml:space="preserve">Основное мероприятие «Улучшение жилищных условий граждан, проживающих в сельское местности, в том числе молодых семей и молодых специалистов» </t>
  </si>
  <si>
    <t>Развитие газификации в сельской местности за счет районных средств</t>
  </si>
  <si>
    <t>14 0 01 30140</t>
  </si>
  <si>
    <t xml:space="preserve"> 14 0 01 30140</t>
  </si>
  <si>
    <t>Дорожное хозяйство (дорожный фонд)</t>
  </si>
  <si>
    <t>Прочие межбюджетные трансферы на содержание мест захоронений</t>
  </si>
  <si>
    <t xml:space="preserve">99 0 00 10330 </t>
  </si>
  <si>
    <t>99 0 00 10330</t>
  </si>
  <si>
    <t>Субсидии бюджетам муниципальных образований Волгоградской области на реализацию мероприятий в сфере дорожной деятельности (районные средства)</t>
  </si>
  <si>
    <t>Субсидии бюджетам муниципальных образований Волгоградской области на реализацию мероприятий в сфере дорожной деятельности (областные средства)</t>
  </si>
  <si>
    <t>20 0 02 00000</t>
  </si>
  <si>
    <t>Основное мероприятие "Благоустройство центральной части ст. Нехаевской"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</si>
  <si>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</si>
  <si>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</si>
  <si>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90 0 00 10030</t>
  </si>
  <si>
    <t xml:space="preserve"> 99 0 00 10240</t>
  </si>
  <si>
    <t>17 0 01 L0271</t>
  </si>
  <si>
    <t>Субсидия на софинансирование расходов на реализацию мероприятий в сфере обеспечения доступности приоритетных объектов и услугв приоритеных сферах жизнедеятельности инвалидов и других маломобильных групп населения, реабилитационных и абилитационных услуг (мероприятия по созданию в дошкольных образовательных,общеобразовательных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образования)  районные средства</t>
  </si>
  <si>
    <t>Субсидии бюджетам муниципальных образований Волгоградской области на реализацию мероприятий в сфере дорожной деятельности (с целью организации освещения улично-дорожной сети)                                                               (областные средства)</t>
  </si>
  <si>
    <t>Субсидии бюджетам муниципальных образований Волгоградской области на реализацию мероприятий в сфере дорожной деятельности (с целью организации освещения улично-дорожной сети)                                                               (районные средства)</t>
  </si>
  <si>
    <t>20 0 02 S1740</t>
  </si>
  <si>
    <t>Субвенции на организацию и осуществление деятельности по опеке и попечительству  (районные средства)</t>
  </si>
  <si>
    <t>Бюджет 2020 г</t>
  </si>
  <si>
    <t>Субвенция на проведение Всероссийской переписинаселения</t>
  </si>
  <si>
    <t xml:space="preserve">99 0 00 54690 </t>
  </si>
  <si>
    <t xml:space="preserve"> 99 0 00 54690</t>
  </si>
  <si>
    <t xml:space="preserve">Реализация мероприятий в рамках устойчивого развития сельских территорий за счет областных  средств(внутрипоселковый газопровод в х. Артановский и х. Красновский) </t>
  </si>
  <si>
    <t xml:space="preserve">Реализация мероприятий в рамках устойчивого развития сельских территорий             за счет областных  средств (внутрипоселковый газопровод в х. Артановский и х. Красновский) </t>
  </si>
  <si>
    <t xml:space="preserve">Реализация мероприятий в рамках устойчивого развития сельских территорий             за счет районных  средств (внутрипоселковый газопровод в х. Артановский и х. Красновский) </t>
  </si>
  <si>
    <t xml:space="preserve">Реализация мероприятий в рамках устойчивого развития сельских территорий за счет районных  средств(внутрипоселковый газопровод в х. Артановский и х. Красновский) </t>
  </si>
  <si>
    <t>14 0 01 L5764</t>
  </si>
  <si>
    <t xml:space="preserve">Субвенция на компенсацию (возмещение) выподающих доходов  и ресурсоснабжающих организаций, связанных с применением льготных тарифов на коммунальные ресурсы (услуги) и техническую воду, поставляемые населению </t>
  </si>
  <si>
    <t xml:space="preserve">99 0 00 70510 </t>
  </si>
  <si>
    <t>99 0 00 70510</t>
  </si>
  <si>
    <t>Субвенция на организация питания детей из малоимущих семей и детей, находящихся на учете у фтизиатра, обучающихся в общеобразовательных организациях  (областной бюджет)</t>
  </si>
  <si>
    <t>Субвенция на организация питания детей из малоимущих семей и детей, находящихся на учете у фтизиатра, обучающихся в общеобразовательных организациях                                    (районный бюджет)</t>
  </si>
  <si>
    <t>Муниципальная программа «Улучшение условий и охраны труда в Нехаевском районе на 2020-2022 год»</t>
  </si>
  <si>
    <t xml:space="preserve">Муниципальная программа «Духовно – нравственное воспитание граждан на 2016-2020 годы» в Нехаевском муниципальном районе </t>
  </si>
  <si>
    <t>Ведомственная целевая программа «Развитие образования на 2020-2022годы»</t>
  </si>
  <si>
    <t>Ведомственная целевая программа «Приоритетные направления развития культуры в Нехаевском муниципальном районе на 2020-2022 годы»</t>
  </si>
  <si>
    <t>Ведомственная целевая программа  «Развитие дошкольного образования Нехаевского муниципального района на 2020-2022 годы»</t>
  </si>
  <si>
    <t>Ведомственная целевая программа «Развитие образования на 2020-2022 годы»</t>
  </si>
  <si>
    <t>Ведомственная целевая программа «Развитие физической культуры и спорта на территории Нехаевского муниципального района на 2020-2022 годы»</t>
  </si>
  <si>
    <t>Ведомственная целевая программа «Поддержка и развитие печатного средства массовой информации Нехаевского муниципального района на 2020-2022 гг"</t>
  </si>
  <si>
    <t>Муниципальная программа "Развитие станицы Нехаевской как административного центра Нехаевского муниципального района на 2020-2022 годы"</t>
  </si>
  <si>
    <t>Ведомственная целевая  программа «Реализация государственной молодежной политики на территории Нехаевского муниципального района на 2020-2022 годы»</t>
  </si>
  <si>
    <t xml:space="preserve">Ведомственная целевая программа  «Обеспечение деятельности МКУ "Жилищно-коммунальное хозяйство Администрации Нехаевского муниципального района" на 2020-2022 годы»  </t>
  </si>
  <si>
    <t>Ведомственная целевая программа «Реализация государственной молодежной политики на территории Нехаевского муниципального района на 2020-2022 годы»</t>
  </si>
  <si>
    <t>Ведомственная целевая программа «Приоритетные направления развития культуры в Нехаевском муниципальном районе на 2020-2022  годы»</t>
  </si>
  <si>
    <t>Отдельные мероприятия в области архитектуры, строительства и градостроительства</t>
  </si>
  <si>
    <t>99 0 00 10140</t>
  </si>
  <si>
    <t>09 0 01 S1930</t>
  </si>
  <si>
    <t xml:space="preserve">Реализация мероприятий в рамках устойчивого развития сельских территорий             за счет федеральных  средств (внутрипоселковый газопровод в х. Артановский и х. Красновский) </t>
  </si>
  <si>
    <t xml:space="preserve">Реализация мероприятий в рамках устойчивого развития сельских территорий             за счет федеральных  средств (внутрипоселковый газопровод в х. Мазинский) </t>
  </si>
  <si>
    <t>14 0 01 L5768</t>
  </si>
  <si>
    <t xml:space="preserve">Реализация мероприятий в рамках устойчивого развития сельских территорий             за счет областных  средств (внутрипоселковый газопровод в х. Мазинский) </t>
  </si>
  <si>
    <t xml:space="preserve">Реализация мероприятий в рамках устойчивого развития сельских территорий             за счет федеральных  средств (внутрипоселковый газопровод в х. Соколовский) </t>
  </si>
  <si>
    <t xml:space="preserve">Реализация мероприятий в рамках устойчивого развития сельских территорий             за счет областных  средств (внутрипоселковый газопровод в х. Соколовский) </t>
  </si>
  <si>
    <t>Субсидии из областного бюджета бюджетам муниципальных районов и городских округов Волгоградской области на приобретение и замену осветительных приборов, а также выполнение необходимых для этого работ в зданиях муниципальных образовательных организаций Волгоградской области на 2020 год и на период 2021 и 2022 годов                                                                            (областные средства)</t>
  </si>
  <si>
    <t>Субсидии из областного бюджета бюджетам муниципальных районов и городских округов Волгоградской области на замену кровли и выполнение необходимых для этого работ в зданиях муниципальных образовательных организаций Волгоградской области на 2020 год и на период 2021 и 2022 годов                                                                                     (областные средства)</t>
  </si>
  <si>
    <t>Субсидии из областного бюджета бюджетам муниципальных районов и городских округов Волгоградской области на благоустройство площадок для проведения праздничных линеек и других мероприятий в муниципальных общеобразовательных организациях Волгоградской области на 2020 год и на плановый период 2021 и 2022 годов                                                             (областные средства)</t>
  </si>
  <si>
    <t>Субсидии из областного бюджета бюджетам муниципальных образований Волгоградской области на погашение задолженности перед подрядными организациями з выполненные в 2018 году работы в рамках муниципальных контрактов по строительству внутрипоселковых газопроводов, заключенных в соответствии с планами-графиками синхронизации, финансирование которых осуществлялось в том числе за счет субсидий из областного бюджета</t>
  </si>
  <si>
    <t>Другие вопросы в области национальной безопасности и правоохранительной деятельности</t>
  </si>
  <si>
    <t>99 0 00 S2000</t>
  </si>
  <si>
    <t>Субсидии из областного бюджета бюджетам муниципальных образований Волгоградской области на погашение задолженности перед подрядными организациями з выполненные в 2018 году работы в рамках муниципальных контрактов по строительству внутрипоселковых газопроводов, заключенных в соответствии с планами-графиками синхронизации, финансирование которых осуществлялось в том числе за счет средств районного бюджета</t>
  </si>
  <si>
    <t>50 0 00 S1170</t>
  </si>
  <si>
    <t>51 0 00 S1170</t>
  </si>
  <si>
    <t xml:space="preserve">51 0 00 S1840 </t>
  </si>
  <si>
    <t>Субсидии из областного бюджета бюджетам муниципальных районов и городских округов Волгоградской области на приобретение и замену осветительных приборов, а также выполнение необходимых для этого работ в зданиях муниципальных образовательных организаций Волгоградской области на 2020 год и на период 2021 и 2022 годов                                                                            (районные средства)</t>
  </si>
  <si>
    <t>51 0 00 S1850</t>
  </si>
  <si>
    <t>Субсидии из областного бюджета бюджетам муниципальных районов и городских округов Волгоградской области на замену кровли и выполнение необходимых для этого работ в зданиях муниципальных образовательных организаций Волгоградской области на 2020 год и на период 2021 и 2022 годов                                                                                     (районные средства)</t>
  </si>
  <si>
    <t>Субсидии из областного бюджета бюджетам муниципальных районов и городских округов Волгоградской области на замену кровли и выполнение необходимых для этого работ в зданиях муниципальных образовательных организаций Волгоградской области на 2020 год и на период 2021 и 2022 годов                                                                                      (районные средства)</t>
  </si>
  <si>
    <t xml:space="preserve">51 0 00 S1890 </t>
  </si>
  <si>
    <t>51 0 00 S1890</t>
  </si>
  <si>
    <t>Субсидии из областного бюджета бюджетам муниципальных районов и городских округов Волгоградской области на благоустройство площадок для проведения праздничных линеек и других мероприятий в муниципальных общеобразовательных организациях Волгоградской области на 2020 год и на плановый период 2021 и 2022 годов                                                             (районные средства)</t>
  </si>
  <si>
    <t xml:space="preserve">51 0 00 S71890 </t>
  </si>
  <si>
    <t xml:space="preserve">51 0 E2 50970 </t>
  </si>
  <si>
    <t>Субсидия из областного бюджета бюджетам муниципальных районов и городских округов Волгоградской области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спортом, в целях достижения показателей и результатов регионального проекта "Успех каждого ребенка" национального проекта "Образование", в рамках государственной программы "Развитие образования в Волгоградской области"  (областные средства)</t>
  </si>
  <si>
    <t>Субсидия на софинансирование расходов на реализацию мероприятий в сфере обеспечения доступности приоритетных объектов и услугв приоритеных сферах жизнедеятельности инвалидов и других маломобильных групп населения, реабилитационных и абилитационных услуг (мероприятия по созданию в дошкольных образовательных,общеобразовательных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образования)  областные средства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</si>
  <si>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организаций Волгоградской области                                                                    (областные средства)</t>
  </si>
  <si>
    <t>51 0 00 S0980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</si>
</sst>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1" fillId="0" borderId="0" xfId="0" applyFont="1" applyFill="1"/>
    <xf numFmtId="0" fontId="1" fillId="0" borderId="0" xfId="0" applyFont="1"/>
    <xf numFmtId="0" fontId="16" fillId="0" borderId="0" xfId="0" applyFont="1"/>
    <xf numFmtId="0" fontId="0" fillId="0" borderId="0" xfId="0" applyFont="1"/>
    <xf numFmtId="0" fontId="17" fillId="0" borderId="0" xfId="0" applyFont="1"/>
    <xf numFmtId="164" fontId="4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 applyProtection="1">
      <alignment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 applyProtection="1">
      <alignment wrapText="1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 applyProtection="1">
      <alignment wrapText="1"/>
    </xf>
    <xf numFmtId="0" fontId="7" fillId="2" borderId="1" xfId="0" applyFont="1" applyFill="1" applyBorder="1" applyAlignment="1" applyProtection="1">
      <alignment wrapText="1"/>
    </xf>
    <xf numFmtId="0" fontId="7" fillId="0" borderId="1" xfId="0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wrapText="1"/>
    </xf>
    <xf numFmtId="0" fontId="21" fillId="0" borderId="1" xfId="0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 applyProtection="1">
      <alignment wrapText="1"/>
    </xf>
    <xf numFmtId="0" fontId="19" fillId="0" borderId="1" xfId="0" applyFont="1" applyFill="1" applyBorder="1" applyAlignment="1" applyProtection="1">
      <alignment wrapText="1"/>
    </xf>
    <xf numFmtId="49" fontId="8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164" fontId="23" fillId="0" borderId="1" xfId="0" applyNumberFormat="1" applyFont="1" applyFill="1" applyBorder="1" applyAlignment="1">
      <alignment horizontal="center" wrapText="1"/>
    </xf>
    <xf numFmtId="164" fontId="26" fillId="0" borderId="1" xfId="0" applyNumberFormat="1" applyFont="1" applyFill="1" applyBorder="1" applyAlignment="1">
      <alignment horizontal="center" wrapText="1"/>
    </xf>
    <xf numFmtId="164" fontId="27" fillId="0" borderId="1" xfId="0" applyNumberFormat="1" applyFont="1" applyFill="1" applyBorder="1" applyAlignment="1">
      <alignment horizontal="center" wrapText="1"/>
    </xf>
    <xf numFmtId="164" fontId="28" fillId="0" borderId="1" xfId="0" applyNumberFormat="1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/>
    <xf numFmtId="49" fontId="0" fillId="0" borderId="0" xfId="0" applyNumberFormat="1" applyFill="1" applyAlignment="1">
      <alignment wrapText="1"/>
    </xf>
    <xf numFmtId="0" fontId="5" fillId="0" borderId="1" xfId="0" applyFont="1" applyFill="1" applyBorder="1" applyAlignment="1" applyProtection="1">
      <alignment wrapText="1"/>
    </xf>
    <xf numFmtId="0" fontId="7" fillId="0" borderId="1" xfId="0" applyFont="1" applyFill="1" applyBorder="1" applyAlignment="1" applyProtection="1">
      <alignment wrapText="1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4" xfId="0" applyFont="1" applyFill="1" applyBorder="1" applyAlignment="1" applyProtection="1">
      <alignment wrapText="1"/>
    </xf>
    <xf numFmtId="0" fontId="13" fillId="0" borderId="5" xfId="0" applyFont="1" applyFill="1" applyBorder="1" applyAlignment="1">
      <alignment vertical="top" wrapText="1"/>
    </xf>
    <xf numFmtId="0" fontId="21" fillId="0" borderId="2" xfId="0" applyFont="1" applyFill="1" applyBorder="1" applyAlignment="1">
      <alignment vertical="top" wrapText="1"/>
    </xf>
    <xf numFmtId="0" fontId="9" fillId="0" borderId="0" xfId="0" applyFont="1" applyFill="1" applyAlignment="1">
      <alignment wrapText="1"/>
    </xf>
    <xf numFmtId="0" fontId="6" fillId="0" borderId="1" xfId="0" applyFont="1" applyFill="1" applyBorder="1" applyAlignment="1" applyProtection="1">
      <alignment wrapText="1"/>
    </xf>
    <xf numFmtId="0" fontId="10" fillId="0" borderId="1" xfId="0" applyFont="1" applyFill="1" applyBorder="1" applyAlignment="1">
      <alignment horizontal="center"/>
    </xf>
    <xf numFmtId="49" fontId="22" fillId="0" borderId="1" xfId="0" applyNumberFormat="1" applyFont="1" applyFill="1" applyBorder="1" applyAlignment="1">
      <alignment horizontal="center" wrapText="1"/>
    </xf>
    <xf numFmtId="49" fontId="24" fillId="0" borderId="1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vertical="top" wrapText="1"/>
    </xf>
    <xf numFmtId="0" fontId="13" fillId="0" borderId="5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21" fillId="0" borderId="2" xfId="0" applyFont="1" applyFill="1" applyBorder="1" applyAlignment="1">
      <alignment horizontal="center" wrapText="1"/>
    </xf>
    <xf numFmtId="0" fontId="21" fillId="0" borderId="1" xfId="0" applyFont="1" applyFill="1" applyBorder="1"/>
    <xf numFmtId="0" fontId="2" fillId="0" borderId="0" xfId="0" applyFont="1" applyFill="1"/>
    <xf numFmtId="0" fontId="4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18" fillId="0" borderId="1" xfId="0" applyFont="1" applyFill="1" applyBorder="1" applyAlignment="1" applyProtection="1">
      <alignment wrapText="1"/>
    </xf>
    <xf numFmtId="0" fontId="18" fillId="0" borderId="1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18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29" fillId="0" borderId="0" xfId="0" applyFont="1" applyFill="1"/>
    <xf numFmtId="164" fontId="4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center" wrapText="1"/>
    </xf>
    <xf numFmtId="0" fontId="22" fillId="0" borderId="1" xfId="0" applyFont="1" applyFill="1" applyBorder="1" applyAlignment="1" applyProtection="1">
      <alignment wrapText="1"/>
    </xf>
    <xf numFmtId="0" fontId="22" fillId="0" borderId="1" xfId="0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wrapText="1"/>
    </xf>
    <xf numFmtId="49" fontId="24" fillId="0" borderId="1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49" fontId="22" fillId="0" borderId="8" xfId="0" applyNumberFormat="1" applyFont="1" applyBorder="1" applyAlignment="1" applyProtection="1">
      <alignment horizontal="left" vertical="center" wrapText="1"/>
    </xf>
    <xf numFmtId="0" fontId="0" fillId="0" borderId="0" xfId="0" applyAlignment="1">
      <alignment horizontal="right" wrapText="1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right"/>
    </xf>
    <xf numFmtId="164" fontId="6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/>
    <xf numFmtId="0" fontId="15" fillId="0" borderId="0" xfId="0" applyFont="1" applyAlignment="1">
      <alignment horizontal="center" wrapText="1"/>
    </xf>
    <xf numFmtId="0" fontId="0" fillId="0" borderId="0" xfId="0" applyFill="1" applyAlignment="1">
      <alignment horizontal="right" wrapText="1"/>
    </xf>
    <xf numFmtId="0" fontId="15" fillId="0" borderId="0" xfId="0" applyFont="1" applyFill="1" applyAlignment="1">
      <alignment horizontal="center" wrapText="1"/>
    </xf>
    <xf numFmtId="49" fontId="15" fillId="0" borderId="0" xfId="0" applyNumberFormat="1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="120" zoomScaleNormal="120" workbookViewId="0">
      <selection activeCell="A2" sqref="A2:G2"/>
    </sheetView>
  </sheetViews>
  <sheetFormatPr defaultRowHeight="15"/>
  <cols>
    <col min="1" max="1" width="48.7109375" style="1" customWidth="1"/>
    <col min="2" max="2" width="7" customWidth="1"/>
    <col min="3" max="3" width="6.42578125" customWidth="1"/>
    <col min="4" max="4" width="7.7109375" customWidth="1"/>
    <col min="5" max="5" width="17" customWidth="1"/>
    <col min="6" max="6" width="12.140625" customWidth="1"/>
  </cols>
  <sheetData>
    <row r="1" spans="1:7" ht="74.25" customHeight="1">
      <c r="C1" s="124"/>
      <c r="E1" s="128" t="s">
        <v>16</v>
      </c>
      <c r="F1" s="129"/>
      <c r="G1" s="129"/>
    </row>
    <row r="2" spans="1:7" ht="42" customHeight="1">
      <c r="A2" s="130" t="s">
        <v>8</v>
      </c>
      <c r="B2" s="130"/>
      <c r="C2" s="130"/>
      <c r="D2" s="130"/>
      <c r="E2" s="130"/>
      <c r="F2" s="129"/>
      <c r="G2" s="129"/>
    </row>
    <row r="3" spans="1:7" ht="18.75">
      <c r="A3" s="28"/>
      <c r="B3" s="28"/>
      <c r="C3" s="28"/>
      <c r="D3" s="28"/>
      <c r="E3" s="28"/>
    </row>
    <row r="4" spans="1:7" ht="63">
      <c r="A4" s="33" t="s">
        <v>20</v>
      </c>
      <c r="B4" s="33" t="s">
        <v>21</v>
      </c>
      <c r="C4" s="33" t="s">
        <v>22</v>
      </c>
      <c r="D4" s="33" t="s">
        <v>23</v>
      </c>
      <c r="E4" s="9" t="s">
        <v>362</v>
      </c>
      <c r="F4" s="9" t="s">
        <v>9</v>
      </c>
      <c r="G4" s="9" t="s">
        <v>10</v>
      </c>
    </row>
    <row r="5" spans="1:7" ht="15.75">
      <c r="A5" s="35" t="s">
        <v>36</v>
      </c>
      <c r="B5" s="33">
        <v>902</v>
      </c>
      <c r="C5" s="34" t="s">
        <v>102</v>
      </c>
      <c r="D5" s="34"/>
      <c r="E5" s="9">
        <f>E6+E7+E8+E9+E10+E11</f>
        <v>50798.9</v>
      </c>
      <c r="F5" s="9">
        <f>F6+F7+F8+F9+F10+F11</f>
        <v>12547.3</v>
      </c>
      <c r="G5" s="127">
        <f>F5/E5*100</f>
        <v>24.699944290132265</v>
      </c>
    </row>
    <row r="6" spans="1:7" ht="42" customHeight="1">
      <c r="A6" s="29" t="s">
        <v>352</v>
      </c>
      <c r="B6" s="30">
        <v>902</v>
      </c>
      <c r="C6" s="31" t="s">
        <v>102</v>
      </c>
      <c r="D6" s="31" t="s">
        <v>105</v>
      </c>
      <c r="E6" s="32">
        <f ca="1">'По видам 2020'!G6</f>
        <v>1377.1</v>
      </c>
      <c r="F6" s="32">
        <f ca="1">'По видам 2020'!H6</f>
        <v>496.3</v>
      </c>
      <c r="G6" s="127">
        <f t="shared" ref="G6:G44" si="0">F6/E6*100</f>
        <v>36.039503304044736</v>
      </c>
    </row>
    <row r="7" spans="1:7" s="6" customFormat="1" ht="64.5">
      <c r="A7" s="29" t="s">
        <v>26</v>
      </c>
      <c r="B7" s="30">
        <v>901</v>
      </c>
      <c r="C7" s="31" t="s">
        <v>102</v>
      </c>
      <c r="D7" s="31" t="s">
        <v>103</v>
      </c>
      <c r="E7" s="32">
        <f ca="1">'По видам 2020'!G10</f>
        <v>746.4</v>
      </c>
      <c r="F7" s="32">
        <f ca="1">'По видам 2020'!H10</f>
        <v>141.1</v>
      </c>
      <c r="G7" s="127">
        <f t="shared" si="0"/>
        <v>18.904072883172564</v>
      </c>
    </row>
    <row r="8" spans="1:7" s="6" customFormat="1" ht="64.5">
      <c r="A8" s="29" t="s">
        <v>39</v>
      </c>
      <c r="B8" s="30">
        <v>902</v>
      </c>
      <c r="C8" s="31" t="s">
        <v>102</v>
      </c>
      <c r="D8" s="31" t="s">
        <v>104</v>
      </c>
      <c r="E8" s="32">
        <f ca="1">'По видам 2020'!G17</f>
        <v>28775.5</v>
      </c>
      <c r="F8" s="32">
        <f ca="1">'По видам 2020'!H17</f>
        <v>6340.6</v>
      </c>
      <c r="G8" s="127">
        <f t="shared" si="0"/>
        <v>22.034717033587604</v>
      </c>
    </row>
    <row r="9" spans="1:7" s="6" customFormat="1" ht="39">
      <c r="A9" s="29" t="s">
        <v>98</v>
      </c>
      <c r="B9" s="30">
        <v>931</v>
      </c>
      <c r="C9" s="31" t="s">
        <v>102</v>
      </c>
      <c r="D9" s="31" t="s">
        <v>110</v>
      </c>
      <c r="E9" s="32">
        <f ca="1">'По видам 2020'!G44</f>
        <v>1431.9</v>
      </c>
      <c r="F9" s="32">
        <f ca="1">'По видам 2020'!H44</f>
        <v>336.70000000000005</v>
      </c>
      <c r="G9" s="127">
        <f t="shared" si="0"/>
        <v>23.51421188630491</v>
      </c>
    </row>
    <row r="10" spans="1:7" s="6" customFormat="1" ht="15.75">
      <c r="A10" s="29" t="s">
        <v>42</v>
      </c>
      <c r="B10" s="30">
        <v>902</v>
      </c>
      <c r="C10" s="31" t="s">
        <v>102</v>
      </c>
      <c r="D10" s="31">
        <v>11</v>
      </c>
      <c r="E10" s="32">
        <f ca="1">'По видам 2020'!G56</f>
        <v>200</v>
      </c>
      <c r="F10" s="32">
        <f ca="1">'По видам 2020'!H56</f>
        <v>0</v>
      </c>
      <c r="G10" s="127">
        <f t="shared" si="0"/>
        <v>0</v>
      </c>
    </row>
    <row r="11" spans="1:7" s="6" customFormat="1" ht="15.75">
      <c r="A11" s="29" t="s">
        <v>44</v>
      </c>
      <c r="B11" s="30">
        <v>902</v>
      </c>
      <c r="C11" s="31" t="s">
        <v>102</v>
      </c>
      <c r="D11" s="31">
        <v>13</v>
      </c>
      <c r="E11" s="32">
        <f ca="1">'По видам 2020'!G61</f>
        <v>18268</v>
      </c>
      <c r="F11" s="32">
        <f ca="1">'По видам 2020'!H61</f>
        <v>5232.6000000000004</v>
      </c>
      <c r="G11" s="127">
        <f t="shared" si="0"/>
        <v>28.643529669367201</v>
      </c>
    </row>
    <row r="12" spans="1:7" ht="26.25">
      <c r="A12" s="35" t="s">
        <v>51</v>
      </c>
      <c r="B12" s="33">
        <v>902</v>
      </c>
      <c r="C12" s="34" t="s">
        <v>103</v>
      </c>
      <c r="D12" s="34"/>
      <c r="E12" s="9">
        <f ca="1">E13+E14</f>
        <v>12.9</v>
      </c>
      <c r="F12" s="9">
        <f ca="1">F13+F14</f>
        <v>0</v>
      </c>
      <c r="G12" s="127">
        <f t="shared" si="0"/>
        <v>0</v>
      </c>
    </row>
    <row r="13" spans="1:7" s="6" customFormat="1" ht="39">
      <c r="A13" s="29" t="s">
        <v>52</v>
      </c>
      <c r="B13" s="30">
        <v>902</v>
      </c>
      <c r="C13" s="31" t="s">
        <v>103</v>
      </c>
      <c r="D13" s="31" t="s">
        <v>107</v>
      </c>
      <c r="E13" s="32">
        <f ca="1">'По видам 2020'!G110</f>
        <v>0</v>
      </c>
      <c r="F13" s="32">
        <f ca="1">'По видам 2020'!H110</f>
        <v>0</v>
      </c>
      <c r="G13" s="127">
        <v>0</v>
      </c>
    </row>
    <row r="14" spans="1:7" s="6" customFormat="1" ht="26.25">
      <c r="A14" s="69" t="s">
        <v>402</v>
      </c>
      <c r="B14" s="30">
        <v>902</v>
      </c>
      <c r="C14" s="31" t="s">
        <v>103</v>
      </c>
      <c r="D14" s="31" t="s">
        <v>128</v>
      </c>
      <c r="E14" s="32">
        <f ca="1">'По видам 2020'!G115</f>
        <v>12.9</v>
      </c>
      <c r="F14" s="32">
        <f ca="1">'По видам 2020'!H115</f>
        <v>0</v>
      </c>
      <c r="G14" s="127">
        <f t="shared" si="0"/>
        <v>0</v>
      </c>
    </row>
    <row r="15" spans="1:7" ht="15" customHeight="1">
      <c r="A15" s="35" t="s">
        <v>54</v>
      </c>
      <c r="B15" s="33">
        <v>902</v>
      </c>
      <c r="C15" s="34" t="s">
        <v>104</v>
      </c>
      <c r="D15" s="34"/>
      <c r="E15" s="9">
        <f ca="1">E16+E18+E17</f>
        <v>12909.400000000001</v>
      </c>
      <c r="F15" s="9">
        <f ca="1">F16+F18+F17</f>
        <v>319.3</v>
      </c>
      <c r="G15" s="127">
        <f t="shared" si="0"/>
        <v>2.4733914821757788</v>
      </c>
    </row>
    <row r="16" spans="1:7" s="6" customFormat="1" ht="15.75">
      <c r="A16" s="29" t="s">
        <v>55</v>
      </c>
      <c r="B16" s="30">
        <v>902</v>
      </c>
      <c r="C16" s="31" t="s">
        <v>104</v>
      </c>
      <c r="D16" s="31" t="s">
        <v>109</v>
      </c>
      <c r="E16" s="32">
        <f ca="1">'По видам 2020'!G121</f>
        <v>1405.2</v>
      </c>
      <c r="F16" s="32">
        <f ca="1">'По видам 2020'!H121</f>
        <v>319.3</v>
      </c>
      <c r="G16" s="127">
        <f t="shared" si="0"/>
        <v>22.722744093367492</v>
      </c>
    </row>
    <row r="17" spans="1:7" s="6" customFormat="1" ht="15.75">
      <c r="A17" s="29" t="s">
        <v>344</v>
      </c>
      <c r="B17" s="30">
        <v>902</v>
      </c>
      <c r="C17" s="31" t="s">
        <v>104</v>
      </c>
      <c r="D17" s="31" t="s">
        <v>107</v>
      </c>
      <c r="E17" s="32">
        <f ca="1">'По видам 2020'!G125</f>
        <v>11154.2</v>
      </c>
      <c r="F17" s="32">
        <f ca="1">'По видам 2020'!H125</f>
        <v>0</v>
      </c>
      <c r="G17" s="127">
        <f t="shared" si="0"/>
        <v>0</v>
      </c>
    </row>
    <row r="18" spans="1:7" s="6" customFormat="1" ht="15.75">
      <c r="A18" s="29" t="s">
        <v>57</v>
      </c>
      <c r="B18" s="30">
        <v>902</v>
      </c>
      <c r="C18" s="31" t="s">
        <v>104</v>
      </c>
      <c r="D18" s="31">
        <v>12</v>
      </c>
      <c r="E18" s="11">
        <f ca="1">'По видам 2020'!G138</f>
        <v>350</v>
      </c>
      <c r="F18" s="11">
        <f ca="1">'По видам 2020'!H138</f>
        <v>0</v>
      </c>
      <c r="G18" s="127">
        <f t="shared" si="0"/>
        <v>0</v>
      </c>
    </row>
    <row r="19" spans="1:7" ht="15.75">
      <c r="A19" s="35" t="s">
        <v>58</v>
      </c>
      <c r="B19" s="33">
        <v>902</v>
      </c>
      <c r="C19" s="34" t="s">
        <v>108</v>
      </c>
      <c r="D19" s="34"/>
      <c r="E19" s="9">
        <f ca="1">E20+E21</f>
        <v>41631.9</v>
      </c>
      <c r="F19" s="9">
        <f ca="1">F20+F21</f>
        <v>536.29999999999995</v>
      </c>
      <c r="G19" s="127">
        <f t="shared" si="0"/>
        <v>1.2881948697993604</v>
      </c>
    </row>
    <row r="20" spans="1:7" s="6" customFormat="1" ht="15.75">
      <c r="A20" s="29" t="s">
        <v>59</v>
      </c>
      <c r="B20" s="30">
        <v>902</v>
      </c>
      <c r="C20" s="31" t="s">
        <v>108</v>
      </c>
      <c r="D20" s="31" t="s">
        <v>105</v>
      </c>
      <c r="E20" s="32">
        <f ca="1">'По видам 2020'!G147</f>
        <v>39402.9</v>
      </c>
      <c r="F20" s="32">
        <f ca="1">'По видам 2020'!H147</f>
        <v>536.29999999999995</v>
      </c>
      <c r="G20" s="127">
        <f t="shared" si="0"/>
        <v>1.3610673326074982</v>
      </c>
    </row>
    <row r="21" spans="1:7" s="6" customFormat="1" ht="15.75">
      <c r="A21" s="46" t="s">
        <v>316</v>
      </c>
      <c r="B21" s="30">
        <v>902</v>
      </c>
      <c r="C21" s="31" t="s">
        <v>108</v>
      </c>
      <c r="D21" s="31" t="s">
        <v>103</v>
      </c>
      <c r="E21" s="32">
        <f ca="1">'По видам 2020'!G183</f>
        <v>2229</v>
      </c>
      <c r="F21" s="32">
        <f ca="1">'По видам 2020'!H183</f>
        <v>0</v>
      </c>
      <c r="G21" s="127">
        <f t="shared" si="0"/>
        <v>0</v>
      </c>
    </row>
    <row r="22" spans="1:7" ht="15.75">
      <c r="A22" s="35" t="s">
        <v>18</v>
      </c>
      <c r="B22" s="33">
        <v>902</v>
      </c>
      <c r="C22" s="34" t="s">
        <v>110</v>
      </c>
      <c r="D22" s="34"/>
      <c r="E22" s="9">
        <f ca="1">E23</f>
        <v>100</v>
      </c>
      <c r="F22" s="9">
        <f ca="1">F23</f>
        <v>0</v>
      </c>
      <c r="G22" s="127">
        <f t="shared" si="0"/>
        <v>0</v>
      </c>
    </row>
    <row r="23" spans="1:7" s="6" customFormat="1" ht="26.25">
      <c r="A23" s="29" t="s">
        <v>62</v>
      </c>
      <c r="B23" s="30">
        <v>902</v>
      </c>
      <c r="C23" s="31" t="s">
        <v>110</v>
      </c>
      <c r="D23" s="31" t="s">
        <v>103</v>
      </c>
      <c r="E23" s="32">
        <f ca="1">'По видам 2020'!G192</f>
        <v>100</v>
      </c>
      <c r="F23" s="32">
        <f ca="1">'По видам 2020'!H192</f>
        <v>0</v>
      </c>
      <c r="G23" s="127">
        <f t="shared" si="0"/>
        <v>0</v>
      </c>
    </row>
    <row r="24" spans="1:7" ht="15.75">
      <c r="A24" s="35" t="s">
        <v>17</v>
      </c>
      <c r="B24" s="33">
        <v>902</v>
      </c>
      <c r="C24" s="34" t="s">
        <v>106</v>
      </c>
      <c r="D24" s="34"/>
      <c r="E24" s="9">
        <f ca="1">E25+E26+E28+E29+E27</f>
        <v>187126.90000000005</v>
      </c>
      <c r="F24" s="9">
        <f ca="1">F25+F26+F28+F29+F27</f>
        <v>33850.400000000001</v>
      </c>
      <c r="G24" s="127">
        <f t="shared" si="0"/>
        <v>18.089542444191611</v>
      </c>
    </row>
    <row r="25" spans="1:7" s="6" customFormat="1" ht="15.75">
      <c r="A25" s="29" t="s">
        <v>121</v>
      </c>
      <c r="B25" s="30">
        <v>902</v>
      </c>
      <c r="C25" s="31" t="s">
        <v>106</v>
      </c>
      <c r="D25" s="31" t="s">
        <v>102</v>
      </c>
      <c r="E25" s="11">
        <f ca="1">'По видам 2020'!G198</f>
        <v>25735.4</v>
      </c>
      <c r="F25" s="11">
        <f ca="1">'По видам 2020'!H198</f>
        <v>4518.7</v>
      </c>
      <c r="G25" s="127">
        <f t="shared" si="0"/>
        <v>17.558304902974111</v>
      </c>
    </row>
    <row r="26" spans="1:7" s="6" customFormat="1" ht="15.75">
      <c r="A26" s="29" t="s">
        <v>76</v>
      </c>
      <c r="B26" s="30">
        <v>902</v>
      </c>
      <c r="C26" s="31" t="s">
        <v>106</v>
      </c>
      <c r="D26" s="31" t="s">
        <v>105</v>
      </c>
      <c r="E26" s="32">
        <f ca="1">'По видам 2020'!G224</f>
        <v>144759.70000000004</v>
      </c>
      <c r="F26" s="32">
        <f ca="1">'По видам 2020'!H224</f>
        <v>26233</v>
      </c>
      <c r="G26" s="127">
        <f t="shared" si="0"/>
        <v>18.121756262274648</v>
      </c>
    </row>
    <row r="27" spans="1:7" s="6" customFormat="1" ht="15.75">
      <c r="A27" s="10" t="s">
        <v>296</v>
      </c>
      <c r="B27" s="30">
        <v>902</v>
      </c>
      <c r="C27" s="31" t="s">
        <v>106</v>
      </c>
      <c r="D27" s="31" t="s">
        <v>103</v>
      </c>
      <c r="E27" s="32">
        <f ca="1">'По видам 2020'!G271</f>
        <v>13567.100000000002</v>
      </c>
      <c r="F27" s="32">
        <f ca="1">'По видам 2020'!H271</f>
        <v>2868.7999999999997</v>
      </c>
      <c r="G27" s="127">
        <f t="shared" si="0"/>
        <v>21.145270544184086</v>
      </c>
    </row>
    <row r="28" spans="1:7" s="6" customFormat="1" ht="15.75">
      <c r="A28" s="29" t="s">
        <v>298</v>
      </c>
      <c r="B28" s="30">
        <v>902</v>
      </c>
      <c r="C28" s="31" t="s">
        <v>106</v>
      </c>
      <c r="D28" s="31" t="s">
        <v>106</v>
      </c>
      <c r="E28" s="32">
        <f ca="1">'По видам 2020'!G307</f>
        <v>3034.7</v>
      </c>
      <c r="F28" s="32">
        <f ca="1">'По видам 2020'!H307</f>
        <v>229.9</v>
      </c>
      <c r="G28" s="127">
        <f t="shared" si="0"/>
        <v>7.5757076482024592</v>
      </c>
    </row>
    <row r="29" spans="1:7" s="6" customFormat="1" ht="15.75">
      <c r="A29" s="29" t="s">
        <v>120</v>
      </c>
      <c r="B29" s="30">
        <v>902</v>
      </c>
      <c r="C29" s="31" t="s">
        <v>106</v>
      </c>
      <c r="D29" s="31" t="s">
        <v>107</v>
      </c>
      <c r="E29" s="32">
        <f ca="1">'По видам 2020'!G325</f>
        <v>30</v>
      </c>
      <c r="F29" s="32">
        <f ca="1">'По видам 2020'!H325</f>
        <v>0</v>
      </c>
      <c r="G29" s="127">
        <f t="shared" si="0"/>
        <v>0</v>
      </c>
    </row>
    <row r="30" spans="1:7" ht="15.75">
      <c r="A30" s="35" t="s">
        <v>112</v>
      </c>
      <c r="B30" s="33">
        <v>902</v>
      </c>
      <c r="C30" s="34" t="s">
        <v>109</v>
      </c>
      <c r="D30" s="34"/>
      <c r="E30" s="9">
        <f ca="1">E31</f>
        <v>8249.1999999999989</v>
      </c>
      <c r="F30" s="9">
        <f ca="1">F31</f>
        <v>1759.2</v>
      </c>
      <c r="G30" s="127">
        <f t="shared" si="0"/>
        <v>21.325704310721044</v>
      </c>
    </row>
    <row r="31" spans="1:7" s="6" customFormat="1" ht="15.75">
      <c r="A31" s="29" t="s">
        <v>87</v>
      </c>
      <c r="B31" s="30">
        <v>902</v>
      </c>
      <c r="C31" s="31" t="s">
        <v>109</v>
      </c>
      <c r="D31" s="31" t="s">
        <v>102</v>
      </c>
      <c r="E31" s="32">
        <f ca="1">'По видам 2020'!G332</f>
        <v>8249.1999999999989</v>
      </c>
      <c r="F31" s="32">
        <f ca="1">'По видам 2020'!H332</f>
        <v>1759.2</v>
      </c>
      <c r="G31" s="127">
        <f t="shared" si="0"/>
        <v>21.325704310721044</v>
      </c>
    </row>
    <row r="32" spans="1:7" ht="15.75">
      <c r="A32" s="35" t="s">
        <v>63</v>
      </c>
      <c r="B32" s="33">
        <v>902</v>
      </c>
      <c r="C32" s="34">
        <v>10</v>
      </c>
      <c r="D32" s="34"/>
      <c r="E32" s="9">
        <f ca="1">E33+E34+E35+E36</f>
        <v>20536.2</v>
      </c>
      <c r="F32" s="9">
        <f ca="1">F33+F34+F35+F36</f>
        <v>4350.5</v>
      </c>
      <c r="G32" s="127">
        <f t="shared" si="0"/>
        <v>21.184542417779333</v>
      </c>
    </row>
    <row r="33" spans="1:7" s="6" customFormat="1" ht="15.75">
      <c r="A33" s="29" t="s">
        <v>64</v>
      </c>
      <c r="B33" s="30">
        <v>902</v>
      </c>
      <c r="C33" s="31">
        <v>10</v>
      </c>
      <c r="D33" s="31" t="s">
        <v>102</v>
      </c>
      <c r="E33" s="32">
        <f ca="1">'По видам 2020'!G370</f>
        <v>2008</v>
      </c>
      <c r="F33" s="32">
        <f ca="1">'По видам 2020'!H370</f>
        <v>540.1</v>
      </c>
      <c r="G33" s="127">
        <f t="shared" si="0"/>
        <v>26.897410358565736</v>
      </c>
    </row>
    <row r="34" spans="1:7" s="6" customFormat="1" ht="15.75">
      <c r="A34" s="29" t="s">
        <v>66</v>
      </c>
      <c r="B34" s="30">
        <v>902</v>
      </c>
      <c r="C34" s="31">
        <v>10</v>
      </c>
      <c r="D34" s="31" t="s">
        <v>103</v>
      </c>
      <c r="E34" s="32">
        <f ca="1">'По видам 2020'!G375</f>
        <v>10639.9</v>
      </c>
      <c r="F34" s="32">
        <f ca="1">'По видам 2020'!H375</f>
        <v>2323.4</v>
      </c>
      <c r="G34" s="127">
        <f t="shared" si="0"/>
        <v>21.836671397287571</v>
      </c>
    </row>
    <row r="35" spans="1:7" s="6" customFormat="1" ht="15.75">
      <c r="A35" s="29" t="s">
        <v>81</v>
      </c>
      <c r="B35" s="30">
        <v>902</v>
      </c>
      <c r="C35" s="31">
        <v>10</v>
      </c>
      <c r="D35" s="31" t="s">
        <v>104</v>
      </c>
      <c r="E35" s="32">
        <f ca="1">'По видам 2020'!G399</f>
        <v>7300.5</v>
      </c>
      <c r="F35" s="32">
        <f ca="1">'По видам 2020'!H399</f>
        <v>1396.9</v>
      </c>
      <c r="G35" s="127">
        <f t="shared" si="0"/>
        <v>19.134305869460995</v>
      </c>
    </row>
    <row r="36" spans="1:7" s="6" customFormat="1" ht="15.75">
      <c r="A36" s="29" t="s">
        <v>69</v>
      </c>
      <c r="B36" s="30">
        <v>902</v>
      </c>
      <c r="C36" s="31">
        <v>10</v>
      </c>
      <c r="D36" s="31" t="s">
        <v>110</v>
      </c>
      <c r="E36" s="32">
        <f ca="1">'По видам 2020'!G411</f>
        <v>587.79999999999995</v>
      </c>
      <c r="F36" s="32">
        <f ca="1">'По видам 2020'!H411</f>
        <v>90.1</v>
      </c>
      <c r="G36" s="127">
        <f t="shared" si="0"/>
        <v>15.328342973800613</v>
      </c>
    </row>
    <row r="37" spans="1:7" s="3" customFormat="1" ht="15.75">
      <c r="A37" s="12" t="s">
        <v>113</v>
      </c>
      <c r="B37" s="13">
        <v>902</v>
      </c>
      <c r="C37" s="14" t="s">
        <v>19</v>
      </c>
      <c r="D37" s="14"/>
      <c r="E37" s="15">
        <f ca="1">E38</f>
        <v>50</v>
      </c>
      <c r="F37" s="15">
        <f ca="1">F38</f>
        <v>2.5</v>
      </c>
      <c r="G37" s="127">
        <f t="shared" si="0"/>
        <v>5</v>
      </c>
    </row>
    <row r="38" spans="1:7" s="6" customFormat="1" ht="15.75">
      <c r="A38" s="29" t="s">
        <v>93</v>
      </c>
      <c r="B38" s="30">
        <v>902</v>
      </c>
      <c r="C38" s="31">
        <v>11</v>
      </c>
      <c r="D38" s="31" t="s">
        <v>105</v>
      </c>
      <c r="E38" s="32">
        <f ca="1">'По видам 2020'!G421</f>
        <v>50</v>
      </c>
      <c r="F38" s="32">
        <f ca="1">'По видам 2020'!H421</f>
        <v>2.5</v>
      </c>
      <c r="G38" s="127">
        <f t="shared" si="0"/>
        <v>5</v>
      </c>
    </row>
    <row r="39" spans="1:7" ht="15.75">
      <c r="A39" s="35" t="s">
        <v>67</v>
      </c>
      <c r="B39" s="33">
        <v>902</v>
      </c>
      <c r="C39" s="34">
        <v>12</v>
      </c>
      <c r="D39" s="34" t="s">
        <v>111</v>
      </c>
      <c r="E39" s="9">
        <f ca="1">E40</f>
        <v>1498.9</v>
      </c>
      <c r="F39" s="9">
        <f ca="1">F40</f>
        <v>112.5</v>
      </c>
      <c r="G39" s="127">
        <f t="shared" si="0"/>
        <v>7.5055040362932814</v>
      </c>
    </row>
    <row r="40" spans="1:7" s="6" customFormat="1" ht="15.75">
      <c r="A40" s="10" t="s">
        <v>127</v>
      </c>
      <c r="B40" s="30">
        <v>902</v>
      </c>
      <c r="C40" s="31" t="s">
        <v>117</v>
      </c>
      <c r="D40" s="31" t="s">
        <v>105</v>
      </c>
      <c r="E40" s="32">
        <f ca="1">'По видам 2020'!G428</f>
        <v>1498.9</v>
      </c>
      <c r="F40" s="32">
        <f ca="1">'По видам 2020'!H428</f>
        <v>112.5</v>
      </c>
      <c r="G40" s="127">
        <f t="shared" si="0"/>
        <v>7.5055040362932814</v>
      </c>
    </row>
    <row r="41" spans="1:7" s="6" customFormat="1" ht="51.75">
      <c r="A41" s="36" t="s">
        <v>131</v>
      </c>
      <c r="B41" s="16">
        <v>902</v>
      </c>
      <c r="C41" s="17" t="s">
        <v>128</v>
      </c>
      <c r="D41" s="17" t="s">
        <v>111</v>
      </c>
      <c r="E41" s="9">
        <f ca="1">E42</f>
        <v>12030.3</v>
      </c>
      <c r="F41" s="9">
        <f ca="1">F42</f>
        <v>1985</v>
      </c>
      <c r="G41" s="127">
        <f t="shared" si="0"/>
        <v>16.500004156172331</v>
      </c>
    </row>
    <row r="42" spans="1:7" s="6" customFormat="1" ht="39">
      <c r="A42" s="37" t="s">
        <v>129</v>
      </c>
      <c r="B42" s="18">
        <v>902</v>
      </c>
      <c r="C42" s="19" t="s">
        <v>128</v>
      </c>
      <c r="D42" s="19" t="s">
        <v>103</v>
      </c>
      <c r="E42" s="32">
        <f ca="1">'По видам 2020'!G435</f>
        <v>12030.3</v>
      </c>
      <c r="F42" s="32">
        <f ca="1">'По видам 2020'!H435</f>
        <v>1985</v>
      </c>
      <c r="G42" s="127">
        <f t="shared" si="0"/>
        <v>16.500004156172331</v>
      </c>
    </row>
    <row r="43" spans="1:7" ht="24" customHeight="1">
      <c r="A43" s="35" t="s">
        <v>100</v>
      </c>
      <c r="B43" s="30"/>
      <c r="C43" s="31"/>
      <c r="D43" s="31"/>
      <c r="E43" s="8">
        <f ca="1">E5+E12+E15+E19+E22+E24+E30+E32+E37+E39+E41</f>
        <v>334944.60000000009</v>
      </c>
      <c r="F43" s="8">
        <f ca="1">F5+F12+F15+F19+F22+F24+F30+F32+F37+F39+F41</f>
        <v>55463</v>
      </c>
      <c r="G43" s="127">
        <f t="shared" si="0"/>
        <v>16.558857793199227</v>
      </c>
    </row>
    <row r="44" spans="1:7" ht="15.75">
      <c r="A44" s="35" t="s">
        <v>101</v>
      </c>
      <c r="B44" s="30"/>
      <c r="C44" s="31"/>
      <c r="D44" s="31"/>
      <c r="E44" s="8">
        <f ca="1">'По видам 2020'!G439</f>
        <v>-615.79999999999995</v>
      </c>
      <c r="F44" s="8">
        <f ca="1">'По видам 2020'!H439</f>
        <v>11929.4</v>
      </c>
      <c r="G44" s="127">
        <f t="shared" si="0"/>
        <v>-1937.2198765833061</v>
      </c>
    </row>
  </sheetData>
  <mergeCells count="2">
    <mergeCell ref="E1:G1"/>
    <mergeCell ref="A2:G2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2" firstPageNumber="12" fitToHeight="2" orientation="portrait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9"/>
  <sheetViews>
    <sheetView topLeftCell="A430" zoomScale="120" zoomScaleNormal="120" workbookViewId="0">
      <selection activeCell="I440" sqref="I440"/>
    </sheetView>
  </sheetViews>
  <sheetFormatPr defaultRowHeight="15"/>
  <cols>
    <col min="1" max="1" width="42.5703125" style="1" customWidth="1"/>
    <col min="2" max="2" width="7.7109375" customWidth="1"/>
    <col min="3" max="3" width="5" customWidth="1"/>
    <col min="4" max="4" width="3.5703125" customWidth="1"/>
    <col min="5" max="5" width="14" style="2" customWidth="1"/>
    <col min="6" max="6" width="5" customWidth="1"/>
    <col min="7" max="7" width="13.28515625" customWidth="1"/>
    <col min="8" max="8" width="13.42578125" customWidth="1"/>
  </cols>
  <sheetData>
    <row r="1" spans="1:9" ht="78.75" customHeight="1">
      <c r="A1" s="65"/>
      <c r="B1" s="66"/>
      <c r="C1" s="66"/>
      <c r="D1" s="66"/>
      <c r="E1" s="125"/>
      <c r="F1" s="125"/>
      <c r="G1" s="131" t="s">
        <v>12</v>
      </c>
      <c r="H1" s="129"/>
      <c r="I1" s="129"/>
    </row>
    <row r="2" spans="1:9" ht="66" customHeight="1">
      <c r="A2" s="132" t="s">
        <v>13</v>
      </c>
      <c r="B2" s="132"/>
      <c r="C2" s="132"/>
      <c r="D2" s="132"/>
      <c r="E2" s="133"/>
      <c r="F2" s="132"/>
      <c r="G2" s="132"/>
      <c r="H2" s="129"/>
      <c r="I2" s="129"/>
    </row>
    <row r="3" spans="1:9">
      <c r="A3" s="65"/>
      <c r="B3" s="66"/>
      <c r="C3" s="66"/>
      <c r="D3" s="66"/>
      <c r="E3" s="67"/>
      <c r="F3" s="66"/>
      <c r="G3" s="66"/>
    </row>
    <row r="4" spans="1:9" ht="64.5">
      <c r="A4" s="13" t="s">
        <v>20</v>
      </c>
      <c r="B4" s="13" t="s">
        <v>21</v>
      </c>
      <c r="C4" s="13" t="s">
        <v>22</v>
      </c>
      <c r="D4" s="13" t="s">
        <v>23</v>
      </c>
      <c r="E4" s="20" t="s">
        <v>24</v>
      </c>
      <c r="F4" s="13" t="s">
        <v>25</v>
      </c>
      <c r="G4" s="15" t="s">
        <v>362</v>
      </c>
      <c r="H4" s="15" t="s">
        <v>9</v>
      </c>
      <c r="I4" s="15" t="s">
        <v>11</v>
      </c>
    </row>
    <row r="5" spans="1:9" ht="15.75">
      <c r="A5" s="12" t="s">
        <v>36</v>
      </c>
      <c r="B5" s="13">
        <v>902</v>
      </c>
      <c r="C5" s="14" t="s">
        <v>102</v>
      </c>
      <c r="D5" s="14"/>
      <c r="E5" s="20"/>
      <c r="F5" s="21"/>
      <c r="G5" s="22">
        <f>G6+G10+G17+G44+G56+G61</f>
        <v>50798.9</v>
      </c>
      <c r="H5" s="22">
        <f>H6+H10+H17+H44+H56+H61</f>
        <v>12547.3</v>
      </c>
      <c r="I5" s="22">
        <f>H5/G5*100</f>
        <v>24.699944290132265</v>
      </c>
    </row>
    <row r="6" spans="1:9" ht="51.75">
      <c r="A6" s="68" t="s">
        <v>352</v>
      </c>
      <c r="B6" s="13">
        <v>902</v>
      </c>
      <c r="C6" s="14" t="s">
        <v>102</v>
      </c>
      <c r="D6" s="14" t="s">
        <v>105</v>
      </c>
      <c r="E6" s="20"/>
      <c r="F6" s="21"/>
      <c r="G6" s="22">
        <f t="shared" ref="G6:H8" si="0">G7</f>
        <v>1377.1</v>
      </c>
      <c r="H6" s="22">
        <f t="shared" si="0"/>
        <v>496.3</v>
      </c>
      <c r="I6" s="22">
        <f t="shared" ref="I6:I67" si="1">H6/G6*100</f>
        <v>36.039503304044736</v>
      </c>
    </row>
    <row r="7" spans="1:9" ht="39">
      <c r="A7" s="68" t="s">
        <v>37</v>
      </c>
      <c r="B7" s="38">
        <v>902</v>
      </c>
      <c r="C7" s="39" t="s">
        <v>102</v>
      </c>
      <c r="D7" s="39" t="s">
        <v>105</v>
      </c>
      <c r="E7" s="40" t="s">
        <v>135</v>
      </c>
      <c r="F7" s="21"/>
      <c r="G7" s="22">
        <f t="shared" si="0"/>
        <v>1377.1</v>
      </c>
      <c r="H7" s="22">
        <f t="shared" si="0"/>
        <v>496.3</v>
      </c>
      <c r="I7" s="22">
        <f t="shared" si="1"/>
        <v>36.039503304044736</v>
      </c>
    </row>
    <row r="8" spans="1:9" ht="15.75">
      <c r="A8" s="23" t="s">
        <v>353</v>
      </c>
      <c r="B8" s="51">
        <v>902</v>
      </c>
      <c r="C8" s="52" t="s">
        <v>102</v>
      </c>
      <c r="D8" s="52" t="s">
        <v>105</v>
      </c>
      <c r="E8" s="53" t="s">
        <v>354</v>
      </c>
      <c r="F8" s="83"/>
      <c r="G8" s="22">
        <f t="shared" si="0"/>
        <v>1377.1</v>
      </c>
      <c r="H8" s="22">
        <f t="shared" si="0"/>
        <v>496.3</v>
      </c>
      <c r="I8" s="22">
        <f t="shared" si="1"/>
        <v>36.039503304044736</v>
      </c>
    </row>
    <row r="9" spans="1:9" ht="64.5">
      <c r="A9" s="54" t="s">
        <v>38</v>
      </c>
      <c r="B9" s="38">
        <v>902</v>
      </c>
      <c r="C9" s="39" t="s">
        <v>102</v>
      </c>
      <c r="D9" s="39" t="s">
        <v>105</v>
      </c>
      <c r="E9" s="40" t="s">
        <v>354</v>
      </c>
      <c r="F9" s="21">
        <v>100</v>
      </c>
      <c r="G9" s="27">
        <f ca="1">'Ведомственная 2020'!G23</f>
        <v>1377.1</v>
      </c>
      <c r="H9" s="27">
        <f ca="1">'Ведомственная 2020'!H23</f>
        <v>496.3</v>
      </c>
      <c r="I9" s="22">
        <f t="shared" si="1"/>
        <v>36.039503304044736</v>
      </c>
    </row>
    <row r="10" spans="1:9" ht="77.25">
      <c r="A10" s="12" t="s">
        <v>26</v>
      </c>
      <c r="B10" s="13">
        <v>901</v>
      </c>
      <c r="C10" s="14" t="s">
        <v>102</v>
      </c>
      <c r="D10" s="14" t="s">
        <v>103</v>
      </c>
      <c r="E10" s="20"/>
      <c r="F10" s="21"/>
      <c r="G10" s="22">
        <f>G11</f>
        <v>746.4</v>
      </c>
      <c r="H10" s="22">
        <f>H11</f>
        <v>141.1</v>
      </c>
      <c r="I10" s="22">
        <f t="shared" si="1"/>
        <v>18.904072883172564</v>
      </c>
    </row>
    <row r="11" spans="1:9" ht="39">
      <c r="A11" s="12" t="s">
        <v>27</v>
      </c>
      <c r="B11" s="13">
        <v>901</v>
      </c>
      <c r="C11" s="14" t="s">
        <v>102</v>
      </c>
      <c r="D11" s="14" t="s">
        <v>103</v>
      </c>
      <c r="E11" s="40" t="s">
        <v>135</v>
      </c>
      <c r="F11" s="21"/>
      <c r="G11" s="109">
        <f>G12</f>
        <v>746.4</v>
      </c>
      <c r="H11" s="109">
        <f>H12</f>
        <v>141.1</v>
      </c>
      <c r="I11" s="22">
        <f t="shared" si="1"/>
        <v>18.904072883172564</v>
      </c>
    </row>
    <row r="12" spans="1:9" ht="26.25">
      <c r="A12" s="71" t="s">
        <v>28</v>
      </c>
      <c r="B12" s="38">
        <v>901</v>
      </c>
      <c r="C12" s="39" t="s">
        <v>102</v>
      </c>
      <c r="D12" s="39" t="s">
        <v>103</v>
      </c>
      <c r="E12" s="40" t="s">
        <v>139</v>
      </c>
      <c r="F12" s="41"/>
      <c r="G12" s="110">
        <f>G13+G14+G16+G15</f>
        <v>746.4</v>
      </c>
      <c r="H12" s="110">
        <f>H13+H14+H16+H15</f>
        <v>141.1</v>
      </c>
      <c r="I12" s="22">
        <f t="shared" si="1"/>
        <v>18.904072883172564</v>
      </c>
    </row>
    <row r="13" spans="1:9" ht="64.5">
      <c r="A13" s="70" t="s">
        <v>29</v>
      </c>
      <c r="B13" s="38">
        <v>901</v>
      </c>
      <c r="C13" s="39" t="s">
        <v>102</v>
      </c>
      <c r="D13" s="39" t="s">
        <v>103</v>
      </c>
      <c r="E13" s="40" t="s">
        <v>142</v>
      </c>
      <c r="F13" s="21">
        <v>100</v>
      </c>
      <c r="G13" s="110">
        <f ca="1">'Ведомственная 2020'!G8</f>
        <v>550</v>
      </c>
      <c r="H13" s="110">
        <f ca="1">'Ведомственная 2020'!H8</f>
        <v>114.9</v>
      </c>
      <c r="I13" s="22">
        <f t="shared" si="1"/>
        <v>20.890909090909094</v>
      </c>
    </row>
    <row r="14" spans="1:9" ht="26.25">
      <c r="A14" s="70" t="s">
        <v>30</v>
      </c>
      <c r="B14" s="38">
        <v>901</v>
      </c>
      <c r="C14" s="39" t="s">
        <v>102</v>
      </c>
      <c r="D14" s="39" t="s">
        <v>103</v>
      </c>
      <c r="E14" s="40" t="s">
        <v>142</v>
      </c>
      <c r="F14" s="21">
        <v>200</v>
      </c>
      <c r="G14" s="110">
        <f ca="1">'Ведомственная 2020'!G9</f>
        <v>154.4</v>
      </c>
      <c r="H14" s="110">
        <f ca="1">'Ведомственная 2020'!H9</f>
        <v>26.2</v>
      </c>
      <c r="I14" s="22">
        <f t="shared" si="1"/>
        <v>16.968911917098445</v>
      </c>
    </row>
    <row r="15" spans="1:9" ht="26.25">
      <c r="A15" s="70" t="s">
        <v>75</v>
      </c>
      <c r="B15" s="38">
        <v>901</v>
      </c>
      <c r="C15" s="39" t="s">
        <v>102</v>
      </c>
      <c r="D15" s="39" t="s">
        <v>103</v>
      </c>
      <c r="E15" s="40" t="s">
        <v>142</v>
      </c>
      <c r="F15" s="21">
        <v>300</v>
      </c>
      <c r="G15" s="110">
        <f ca="1">'Ведомственная 2020'!G10</f>
        <v>42</v>
      </c>
      <c r="H15" s="110">
        <f ca="1">'Ведомственная 2020'!H10</f>
        <v>0</v>
      </c>
      <c r="I15" s="22">
        <f t="shared" si="1"/>
        <v>0</v>
      </c>
    </row>
    <row r="16" spans="1:9" ht="15.75">
      <c r="A16" s="70" t="s">
        <v>31</v>
      </c>
      <c r="B16" s="38">
        <v>901</v>
      </c>
      <c r="C16" s="39" t="s">
        <v>102</v>
      </c>
      <c r="D16" s="39" t="s">
        <v>103</v>
      </c>
      <c r="E16" s="40" t="s">
        <v>140</v>
      </c>
      <c r="F16" s="21">
        <v>800</v>
      </c>
      <c r="G16" s="110">
        <f ca="1">'Ведомственная 2020'!G11</f>
        <v>0</v>
      </c>
      <c r="H16" s="110">
        <f ca="1">'Ведомственная 2020'!H11</f>
        <v>0</v>
      </c>
      <c r="I16" s="22">
        <v>0</v>
      </c>
    </row>
    <row r="17" spans="1:9" s="4" customFormat="1" ht="64.5">
      <c r="A17" s="12" t="s">
        <v>39</v>
      </c>
      <c r="B17" s="13">
        <v>902</v>
      </c>
      <c r="C17" s="14" t="s">
        <v>102</v>
      </c>
      <c r="D17" s="14" t="s">
        <v>104</v>
      </c>
      <c r="E17" s="20"/>
      <c r="F17" s="21"/>
      <c r="G17" s="22">
        <f>G18+G23</f>
        <v>28775.5</v>
      </c>
      <c r="H17" s="22">
        <f>H18+H23</f>
        <v>6340.6</v>
      </c>
      <c r="I17" s="22">
        <f t="shared" si="1"/>
        <v>22.034717033587604</v>
      </c>
    </row>
    <row r="18" spans="1:9" s="4" customFormat="1" ht="39">
      <c r="A18" s="12" t="s">
        <v>37</v>
      </c>
      <c r="B18" s="13">
        <v>902</v>
      </c>
      <c r="C18" s="14" t="s">
        <v>102</v>
      </c>
      <c r="D18" s="14" t="s">
        <v>104</v>
      </c>
      <c r="E18" s="20" t="s">
        <v>134</v>
      </c>
      <c r="F18" s="21"/>
      <c r="G18" s="22">
        <f>G19</f>
        <v>26948</v>
      </c>
      <c r="H18" s="22">
        <f>H19</f>
        <v>6046.2000000000007</v>
      </c>
      <c r="I18" s="22">
        <f t="shared" si="1"/>
        <v>22.436544455989317</v>
      </c>
    </row>
    <row r="19" spans="1:9" ht="26.25">
      <c r="A19" s="71" t="s">
        <v>28</v>
      </c>
      <c r="B19" s="38">
        <v>902</v>
      </c>
      <c r="C19" s="39" t="s">
        <v>102</v>
      </c>
      <c r="D19" s="39" t="s">
        <v>104</v>
      </c>
      <c r="E19" s="40" t="s">
        <v>139</v>
      </c>
      <c r="F19" s="21"/>
      <c r="G19" s="27">
        <f>G20+G21+G22</f>
        <v>26948</v>
      </c>
      <c r="H19" s="27">
        <f>H20+H21+H22</f>
        <v>6046.2000000000007</v>
      </c>
      <c r="I19" s="22">
        <f t="shared" si="1"/>
        <v>22.436544455989317</v>
      </c>
    </row>
    <row r="20" spans="1:9" ht="64.5">
      <c r="A20" s="70" t="s">
        <v>38</v>
      </c>
      <c r="B20" s="38">
        <v>902</v>
      </c>
      <c r="C20" s="39" t="s">
        <v>102</v>
      </c>
      <c r="D20" s="39" t="s">
        <v>104</v>
      </c>
      <c r="E20" s="40" t="s">
        <v>142</v>
      </c>
      <c r="F20" s="21">
        <v>100</v>
      </c>
      <c r="G20" s="27">
        <f ca="1">'Ведомственная 2020'!G27</f>
        <v>19695</v>
      </c>
      <c r="H20" s="27">
        <f ca="1">'Ведомственная 2020'!H27</f>
        <v>5221</v>
      </c>
      <c r="I20" s="22">
        <f t="shared" si="1"/>
        <v>26.50926631124651</v>
      </c>
    </row>
    <row r="21" spans="1:9" s="4" customFormat="1" ht="26.25">
      <c r="A21" s="70" t="s">
        <v>33</v>
      </c>
      <c r="B21" s="38">
        <v>902</v>
      </c>
      <c r="C21" s="39" t="s">
        <v>102</v>
      </c>
      <c r="D21" s="39" t="s">
        <v>104</v>
      </c>
      <c r="E21" s="40" t="s">
        <v>140</v>
      </c>
      <c r="F21" s="21">
        <v>200</v>
      </c>
      <c r="G21" s="27">
        <f ca="1">'Ведомственная 2020'!G28</f>
        <v>7251</v>
      </c>
      <c r="H21" s="27">
        <f ca="1">'Ведомственная 2020'!H28</f>
        <v>825.1</v>
      </c>
      <c r="I21" s="22">
        <f t="shared" si="1"/>
        <v>11.37912012136257</v>
      </c>
    </row>
    <row r="22" spans="1:9" s="4" customFormat="1" ht="15.75">
      <c r="A22" s="71" t="s">
        <v>31</v>
      </c>
      <c r="B22" s="38">
        <v>902</v>
      </c>
      <c r="C22" s="39" t="s">
        <v>102</v>
      </c>
      <c r="D22" s="39" t="s">
        <v>104</v>
      </c>
      <c r="E22" s="40" t="s">
        <v>140</v>
      </c>
      <c r="F22" s="41">
        <v>800</v>
      </c>
      <c r="G22" s="27">
        <f ca="1">'Ведомственная 2020'!G29</f>
        <v>2</v>
      </c>
      <c r="H22" s="27">
        <f ca="1">'Ведомственная 2020'!H29</f>
        <v>0.1</v>
      </c>
      <c r="I22" s="22">
        <f t="shared" si="1"/>
        <v>5</v>
      </c>
    </row>
    <row r="23" spans="1:9" s="6" customFormat="1" ht="26.25">
      <c r="A23" s="12" t="s">
        <v>32</v>
      </c>
      <c r="B23" s="13">
        <v>902</v>
      </c>
      <c r="C23" s="14" t="s">
        <v>102</v>
      </c>
      <c r="D23" s="14" t="s">
        <v>104</v>
      </c>
      <c r="E23" s="20" t="s">
        <v>136</v>
      </c>
      <c r="F23" s="21"/>
      <c r="G23" s="22">
        <f ca="1">G24+G26+G28+G32+G38+G41+G35</f>
        <v>1827.5000000000002</v>
      </c>
      <c r="H23" s="22">
        <f ca="1">H24+H26+H28+H32+H38+H41+H35</f>
        <v>294.39999999999998</v>
      </c>
      <c r="I23" s="22">
        <f t="shared" si="1"/>
        <v>16.109439124487</v>
      </c>
    </row>
    <row r="24" spans="1:9" ht="40.5">
      <c r="A24" s="50" t="s">
        <v>40</v>
      </c>
      <c r="B24" s="51">
        <v>902</v>
      </c>
      <c r="C24" s="52" t="s">
        <v>102</v>
      </c>
      <c r="D24" s="52" t="s">
        <v>104</v>
      </c>
      <c r="E24" s="53" t="s">
        <v>137</v>
      </c>
      <c r="F24" s="83"/>
      <c r="G24" s="111">
        <f ca="1">G25</f>
        <v>135.4</v>
      </c>
      <c r="H24" s="111">
        <f ca="1">H25</f>
        <v>3.3</v>
      </c>
      <c r="I24" s="22">
        <f t="shared" si="1"/>
        <v>2.4372230428360413</v>
      </c>
    </row>
    <row r="25" spans="1:9" s="6" customFormat="1" ht="15.75">
      <c r="A25" s="71" t="s">
        <v>31</v>
      </c>
      <c r="B25" s="38">
        <v>902</v>
      </c>
      <c r="C25" s="39" t="s">
        <v>102</v>
      </c>
      <c r="D25" s="39" t="s">
        <v>104</v>
      </c>
      <c r="E25" s="40" t="s">
        <v>137</v>
      </c>
      <c r="F25" s="41">
        <v>800</v>
      </c>
      <c r="G25" s="27">
        <f ca="1">'Ведомственная 2020'!G32</f>
        <v>135.4</v>
      </c>
      <c r="H25" s="27">
        <f ca="1">'Ведомственная 2020'!H32</f>
        <v>3.3</v>
      </c>
      <c r="I25" s="22">
        <f t="shared" si="1"/>
        <v>2.4372230428360413</v>
      </c>
    </row>
    <row r="26" spans="1:9" s="6" customFormat="1" ht="40.5">
      <c r="A26" s="50" t="s">
        <v>47</v>
      </c>
      <c r="B26" s="51">
        <v>902</v>
      </c>
      <c r="C26" s="52" t="s">
        <v>102</v>
      </c>
      <c r="D26" s="52" t="s">
        <v>104</v>
      </c>
      <c r="E26" s="53" t="s">
        <v>138</v>
      </c>
      <c r="F26" s="83"/>
      <c r="G26" s="111">
        <f ca="1">G27</f>
        <v>100</v>
      </c>
      <c r="H26" s="111">
        <f ca="1">H27</f>
        <v>19.5</v>
      </c>
      <c r="I26" s="22">
        <f t="shared" si="1"/>
        <v>19.5</v>
      </c>
    </row>
    <row r="27" spans="1:9" ht="15.75">
      <c r="A27" s="71" t="s">
        <v>31</v>
      </c>
      <c r="B27" s="38">
        <v>902</v>
      </c>
      <c r="C27" s="39" t="s">
        <v>102</v>
      </c>
      <c r="D27" s="39" t="s">
        <v>104</v>
      </c>
      <c r="E27" s="40" t="s">
        <v>138</v>
      </c>
      <c r="F27" s="41">
        <v>800</v>
      </c>
      <c r="G27" s="27">
        <f ca="1">'Ведомственная 2020'!G34</f>
        <v>100</v>
      </c>
      <c r="H27" s="27">
        <f ca="1">'Ведомственная 2020'!H34</f>
        <v>19.5</v>
      </c>
      <c r="I27" s="22">
        <f t="shared" si="1"/>
        <v>19.5</v>
      </c>
    </row>
    <row r="28" spans="1:9" s="6" customFormat="1" ht="40.5">
      <c r="A28" s="50" t="s">
        <v>250</v>
      </c>
      <c r="B28" s="51">
        <v>902</v>
      </c>
      <c r="C28" s="52" t="s">
        <v>102</v>
      </c>
      <c r="D28" s="52" t="s">
        <v>104</v>
      </c>
      <c r="E28" s="53" t="s">
        <v>141</v>
      </c>
      <c r="F28" s="83"/>
      <c r="G28" s="111">
        <f ca="1">G29+G30+G31</f>
        <v>294</v>
      </c>
      <c r="H28" s="111">
        <f ca="1">H29+H30+H31</f>
        <v>71.599999999999994</v>
      </c>
      <c r="I28" s="22">
        <f t="shared" si="1"/>
        <v>24.353741496598637</v>
      </c>
    </row>
    <row r="29" spans="1:9" s="6" customFormat="1" ht="64.5">
      <c r="A29" s="71" t="s">
        <v>38</v>
      </c>
      <c r="B29" s="38">
        <v>902</v>
      </c>
      <c r="C29" s="39" t="s">
        <v>102</v>
      </c>
      <c r="D29" s="39" t="s">
        <v>104</v>
      </c>
      <c r="E29" s="40" t="s">
        <v>141</v>
      </c>
      <c r="F29" s="41">
        <v>100</v>
      </c>
      <c r="G29" s="27">
        <f ca="1">'Ведомственная 2020'!G36</f>
        <v>250</v>
      </c>
      <c r="H29" s="27">
        <f ca="1">'Ведомственная 2020'!H36</f>
        <v>71.599999999999994</v>
      </c>
      <c r="I29" s="22">
        <f t="shared" si="1"/>
        <v>28.64</v>
      </c>
    </row>
    <row r="30" spans="1:9" ht="26.25">
      <c r="A30" s="71" t="s">
        <v>33</v>
      </c>
      <c r="B30" s="38">
        <v>902</v>
      </c>
      <c r="C30" s="39" t="s">
        <v>102</v>
      </c>
      <c r="D30" s="39" t="s">
        <v>104</v>
      </c>
      <c r="E30" s="40" t="s">
        <v>141</v>
      </c>
      <c r="F30" s="41">
        <v>200</v>
      </c>
      <c r="G30" s="27">
        <f ca="1">'Ведомственная 2020'!G37</f>
        <v>44</v>
      </c>
      <c r="H30" s="27">
        <f ca="1">'Ведомственная 2020'!H37</f>
        <v>0</v>
      </c>
      <c r="I30" s="22">
        <f t="shared" si="1"/>
        <v>0</v>
      </c>
    </row>
    <row r="31" spans="1:9" ht="26.25">
      <c r="A31" s="71" t="s">
        <v>75</v>
      </c>
      <c r="B31" s="38">
        <v>902</v>
      </c>
      <c r="C31" s="39" t="s">
        <v>102</v>
      </c>
      <c r="D31" s="39" t="s">
        <v>104</v>
      </c>
      <c r="E31" s="40" t="s">
        <v>141</v>
      </c>
      <c r="F31" s="41">
        <v>300</v>
      </c>
      <c r="G31" s="27">
        <f ca="1">'Ведомственная 2020'!G38</f>
        <v>0</v>
      </c>
      <c r="H31" s="27">
        <f ca="1">'Ведомственная 2020'!H38</f>
        <v>0</v>
      </c>
      <c r="I31" s="22">
        <v>0</v>
      </c>
    </row>
    <row r="32" spans="1:9" s="6" customFormat="1" ht="27">
      <c r="A32" s="50" t="s">
        <v>251</v>
      </c>
      <c r="B32" s="13">
        <v>902</v>
      </c>
      <c r="C32" s="14" t="s">
        <v>102</v>
      </c>
      <c r="D32" s="14" t="s">
        <v>104</v>
      </c>
      <c r="E32" s="20" t="s">
        <v>143</v>
      </c>
      <c r="F32" s="21"/>
      <c r="G32" s="22">
        <f ca="1">G33+G34</f>
        <v>650</v>
      </c>
      <c r="H32" s="22">
        <f ca="1">H33+H34</f>
        <v>130.30000000000001</v>
      </c>
      <c r="I32" s="22">
        <f t="shared" si="1"/>
        <v>20.046153846153846</v>
      </c>
    </row>
    <row r="33" spans="1:9" s="6" customFormat="1" ht="51.75">
      <c r="A33" s="71" t="s">
        <v>41</v>
      </c>
      <c r="B33" s="38">
        <v>902</v>
      </c>
      <c r="C33" s="39" t="s">
        <v>102</v>
      </c>
      <c r="D33" s="39" t="s">
        <v>104</v>
      </c>
      <c r="E33" s="40" t="s">
        <v>143</v>
      </c>
      <c r="F33" s="41">
        <v>100</v>
      </c>
      <c r="G33" s="27">
        <f ca="1">'Ведомственная 2020'!G40</f>
        <v>613</v>
      </c>
      <c r="H33" s="27">
        <f ca="1">'Ведомственная 2020'!H40</f>
        <v>115.9</v>
      </c>
      <c r="I33" s="22">
        <f t="shared" si="1"/>
        <v>18.907014681892335</v>
      </c>
    </row>
    <row r="34" spans="1:9" ht="26.25">
      <c r="A34" s="71" t="s">
        <v>33</v>
      </c>
      <c r="B34" s="38">
        <v>902</v>
      </c>
      <c r="C34" s="39" t="s">
        <v>102</v>
      </c>
      <c r="D34" s="39" t="s">
        <v>104</v>
      </c>
      <c r="E34" s="40" t="s">
        <v>143</v>
      </c>
      <c r="F34" s="41">
        <v>200</v>
      </c>
      <c r="G34" s="27">
        <f ca="1">'Ведомственная 2020'!G41</f>
        <v>37</v>
      </c>
      <c r="H34" s="27">
        <f ca="1">'Ведомственная 2020'!H41</f>
        <v>14.4</v>
      </c>
      <c r="I34" s="22">
        <f t="shared" si="1"/>
        <v>38.918918918918919</v>
      </c>
    </row>
    <row r="35" spans="1:9" ht="40.5">
      <c r="A35" s="23" t="s">
        <v>361</v>
      </c>
      <c r="B35" s="13">
        <v>902</v>
      </c>
      <c r="C35" s="14" t="s">
        <v>102</v>
      </c>
      <c r="D35" s="14" t="s">
        <v>104</v>
      </c>
      <c r="E35" s="20" t="s">
        <v>143</v>
      </c>
      <c r="F35" s="21"/>
      <c r="G35" s="22">
        <f ca="1">G36+G37</f>
        <v>0</v>
      </c>
      <c r="H35" s="22">
        <f ca="1">H36+H37</f>
        <v>0</v>
      </c>
      <c r="I35" s="22">
        <v>0</v>
      </c>
    </row>
    <row r="36" spans="1:9" ht="51.75">
      <c r="A36" s="54" t="s">
        <v>41</v>
      </c>
      <c r="B36" s="38">
        <v>902</v>
      </c>
      <c r="C36" s="39" t="s">
        <v>102</v>
      </c>
      <c r="D36" s="39" t="s">
        <v>104</v>
      </c>
      <c r="E36" s="40" t="s">
        <v>143</v>
      </c>
      <c r="F36" s="21">
        <v>100</v>
      </c>
      <c r="G36" s="27">
        <f ca="1">'Ведомственная 2020'!G43</f>
        <v>0</v>
      </c>
      <c r="H36" s="27">
        <f ca="1">'Ведомственная 2020'!H43</f>
        <v>0</v>
      </c>
      <c r="I36" s="22">
        <v>0</v>
      </c>
    </row>
    <row r="37" spans="1:9" ht="26.25">
      <c r="A37" s="54" t="s">
        <v>33</v>
      </c>
      <c r="B37" s="38">
        <v>902</v>
      </c>
      <c r="C37" s="39" t="s">
        <v>102</v>
      </c>
      <c r="D37" s="39" t="s">
        <v>104</v>
      </c>
      <c r="E37" s="40" t="s">
        <v>143</v>
      </c>
      <c r="F37" s="21">
        <v>200</v>
      </c>
      <c r="G37" s="27">
        <f ca="1">'Ведомственная 2020'!G44</f>
        <v>0</v>
      </c>
      <c r="H37" s="27">
        <f ca="1">'Ведомственная 2020'!H44</f>
        <v>0</v>
      </c>
      <c r="I37" s="22">
        <v>0</v>
      </c>
    </row>
    <row r="38" spans="1:9" s="6" customFormat="1" ht="54">
      <c r="A38" s="50" t="s">
        <v>252</v>
      </c>
      <c r="B38" s="51">
        <v>902</v>
      </c>
      <c r="C38" s="52" t="s">
        <v>102</v>
      </c>
      <c r="D38" s="52" t="s">
        <v>104</v>
      </c>
      <c r="E38" s="53" t="s">
        <v>144</v>
      </c>
      <c r="F38" s="83"/>
      <c r="G38" s="111">
        <f ca="1">G39+G40</f>
        <v>308.39999999999998</v>
      </c>
      <c r="H38" s="111">
        <f ca="1">H39+H40</f>
        <v>66.7</v>
      </c>
      <c r="I38" s="22">
        <f t="shared" si="1"/>
        <v>21.627756160830096</v>
      </c>
    </row>
    <row r="39" spans="1:9" s="6" customFormat="1" ht="51.75">
      <c r="A39" s="71" t="s">
        <v>41</v>
      </c>
      <c r="B39" s="38">
        <v>902</v>
      </c>
      <c r="C39" s="39" t="s">
        <v>102</v>
      </c>
      <c r="D39" s="39" t="s">
        <v>104</v>
      </c>
      <c r="E39" s="40" t="s">
        <v>144</v>
      </c>
      <c r="F39" s="41">
        <v>100</v>
      </c>
      <c r="G39" s="27">
        <f ca="1">'Ведомственная 2020'!G46</f>
        <v>308.39999999999998</v>
      </c>
      <c r="H39" s="27">
        <f ca="1">'Ведомственная 2020'!H46</f>
        <v>66.7</v>
      </c>
      <c r="I39" s="22">
        <f t="shared" si="1"/>
        <v>21.627756160830096</v>
      </c>
    </row>
    <row r="40" spans="1:9" ht="26.25">
      <c r="A40" s="71" t="s">
        <v>33</v>
      </c>
      <c r="B40" s="38">
        <v>902</v>
      </c>
      <c r="C40" s="39" t="s">
        <v>102</v>
      </c>
      <c r="D40" s="39" t="s">
        <v>104</v>
      </c>
      <c r="E40" s="40" t="s">
        <v>144</v>
      </c>
      <c r="F40" s="41">
        <v>200</v>
      </c>
      <c r="G40" s="27">
        <f ca="1">'Ведомственная 2020'!G47</f>
        <v>0</v>
      </c>
      <c r="H40" s="27">
        <f ca="1">'Ведомственная 2020'!H47</f>
        <v>0</v>
      </c>
      <c r="I40" s="22">
        <v>0</v>
      </c>
    </row>
    <row r="41" spans="1:9" ht="54">
      <c r="A41" s="50" t="s">
        <v>253</v>
      </c>
      <c r="B41" s="51">
        <v>902</v>
      </c>
      <c r="C41" s="52" t="s">
        <v>102</v>
      </c>
      <c r="D41" s="52" t="s">
        <v>104</v>
      </c>
      <c r="E41" s="53" t="s">
        <v>145</v>
      </c>
      <c r="F41" s="83"/>
      <c r="G41" s="111">
        <f ca="1">G42+G43</f>
        <v>339.7</v>
      </c>
      <c r="H41" s="111">
        <f ca="1">H42+H43</f>
        <v>3</v>
      </c>
      <c r="I41" s="22">
        <f t="shared" si="1"/>
        <v>0.88313217544892553</v>
      </c>
    </row>
    <row r="42" spans="1:9" s="5" customFormat="1" ht="51.75">
      <c r="A42" s="71" t="s">
        <v>41</v>
      </c>
      <c r="B42" s="38">
        <v>902</v>
      </c>
      <c r="C42" s="39" t="s">
        <v>102</v>
      </c>
      <c r="D42" s="39" t="s">
        <v>104</v>
      </c>
      <c r="E42" s="40" t="s">
        <v>145</v>
      </c>
      <c r="F42" s="41">
        <v>100</v>
      </c>
      <c r="G42" s="27">
        <f ca="1">'Ведомственная 2020'!G49</f>
        <v>8</v>
      </c>
      <c r="H42" s="27">
        <f ca="1">'Ведомственная 2020'!H49</f>
        <v>2</v>
      </c>
      <c r="I42" s="22">
        <f t="shared" si="1"/>
        <v>25</v>
      </c>
    </row>
    <row r="43" spans="1:9" ht="26.25">
      <c r="A43" s="71" t="s">
        <v>33</v>
      </c>
      <c r="B43" s="38">
        <v>902</v>
      </c>
      <c r="C43" s="39" t="s">
        <v>102</v>
      </c>
      <c r="D43" s="39" t="s">
        <v>104</v>
      </c>
      <c r="E43" s="40" t="s">
        <v>145</v>
      </c>
      <c r="F43" s="41">
        <v>200</v>
      </c>
      <c r="G43" s="27">
        <f ca="1">'Ведомственная 2020'!G50</f>
        <v>331.7</v>
      </c>
      <c r="H43" s="27">
        <f ca="1">'Ведомственная 2020'!H50</f>
        <v>1</v>
      </c>
      <c r="I43" s="22">
        <f t="shared" si="1"/>
        <v>0.30147723846849561</v>
      </c>
    </row>
    <row r="44" spans="1:9" ht="51.75">
      <c r="A44" s="12" t="s">
        <v>98</v>
      </c>
      <c r="B44" s="13">
        <v>931</v>
      </c>
      <c r="C44" s="14" t="s">
        <v>102</v>
      </c>
      <c r="D44" s="14" t="s">
        <v>110</v>
      </c>
      <c r="E44" s="40"/>
      <c r="F44" s="21"/>
      <c r="G44" s="22">
        <f>G45</f>
        <v>1431.9</v>
      </c>
      <c r="H44" s="22">
        <f>H45</f>
        <v>336.70000000000005</v>
      </c>
      <c r="I44" s="22">
        <f t="shared" si="1"/>
        <v>23.51421188630491</v>
      </c>
    </row>
    <row r="45" spans="1:9" ht="39">
      <c r="A45" s="12" t="s">
        <v>37</v>
      </c>
      <c r="B45" s="38">
        <v>902</v>
      </c>
      <c r="C45" s="39" t="s">
        <v>102</v>
      </c>
      <c r="D45" s="39" t="s">
        <v>110</v>
      </c>
      <c r="E45" s="20" t="s">
        <v>134</v>
      </c>
      <c r="F45" s="21"/>
      <c r="G45" s="27">
        <f>G46+G50+G54</f>
        <v>1431.9</v>
      </c>
      <c r="H45" s="27">
        <f>H46+H50+H54</f>
        <v>336.70000000000005</v>
      </c>
      <c r="I45" s="22">
        <f t="shared" si="1"/>
        <v>23.51421188630491</v>
      </c>
    </row>
    <row r="46" spans="1:9" s="5" customFormat="1" ht="27">
      <c r="A46" s="50" t="s">
        <v>28</v>
      </c>
      <c r="B46" s="51">
        <v>902</v>
      </c>
      <c r="C46" s="52" t="s">
        <v>102</v>
      </c>
      <c r="D46" s="52" t="s">
        <v>110</v>
      </c>
      <c r="E46" s="53" t="s">
        <v>142</v>
      </c>
      <c r="F46" s="83"/>
      <c r="G46" s="111">
        <f>G47+G48+G49</f>
        <v>46</v>
      </c>
      <c r="H46" s="111">
        <f>H47+H48+H49</f>
        <v>10.199999999999999</v>
      </c>
      <c r="I46" s="22">
        <f t="shared" si="1"/>
        <v>22.173913043478262</v>
      </c>
    </row>
    <row r="47" spans="1:9" ht="64.5">
      <c r="A47" s="70" t="s">
        <v>38</v>
      </c>
      <c r="B47" s="38">
        <v>902</v>
      </c>
      <c r="C47" s="39" t="s">
        <v>102</v>
      </c>
      <c r="D47" s="39" t="s">
        <v>110</v>
      </c>
      <c r="E47" s="40" t="s">
        <v>142</v>
      </c>
      <c r="F47" s="21">
        <v>100</v>
      </c>
      <c r="G47" s="27">
        <f ca="1">'Ведомственная 2020'!G477</f>
        <v>4</v>
      </c>
      <c r="H47" s="27">
        <f ca="1">'Ведомственная 2020'!H477</f>
        <v>0</v>
      </c>
      <c r="I47" s="22">
        <f t="shared" si="1"/>
        <v>0</v>
      </c>
    </row>
    <row r="48" spans="1:9" ht="26.25">
      <c r="A48" s="70" t="s">
        <v>33</v>
      </c>
      <c r="B48" s="38">
        <v>902</v>
      </c>
      <c r="C48" s="39" t="s">
        <v>102</v>
      </c>
      <c r="D48" s="39" t="s">
        <v>110</v>
      </c>
      <c r="E48" s="40" t="s">
        <v>142</v>
      </c>
      <c r="F48" s="21">
        <v>200</v>
      </c>
      <c r="G48" s="27">
        <f ca="1">'Ведомственная 2020'!G478</f>
        <v>42</v>
      </c>
      <c r="H48" s="27">
        <f ca="1">'Ведомственная 2020'!H478</f>
        <v>10.199999999999999</v>
      </c>
      <c r="I48" s="22">
        <f t="shared" si="1"/>
        <v>24.285714285714281</v>
      </c>
    </row>
    <row r="49" spans="1:9" ht="15.75">
      <c r="A49" s="70" t="s">
        <v>31</v>
      </c>
      <c r="B49" s="38">
        <v>902</v>
      </c>
      <c r="C49" s="39" t="s">
        <v>102</v>
      </c>
      <c r="D49" s="39" t="s">
        <v>110</v>
      </c>
      <c r="E49" s="40" t="s">
        <v>142</v>
      </c>
      <c r="F49" s="21">
        <v>800</v>
      </c>
      <c r="G49" s="27">
        <f ca="1">'Ведомственная 2020'!G479</f>
        <v>0</v>
      </c>
      <c r="H49" s="27">
        <f ca="1">'Ведомственная 2020'!H479</f>
        <v>0</v>
      </c>
      <c r="I49" s="22">
        <v>0</v>
      </c>
    </row>
    <row r="50" spans="1:9" s="5" customFormat="1" ht="40.5">
      <c r="A50" s="50" t="s">
        <v>99</v>
      </c>
      <c r="B50" s="51">
        <v>902</v>
      </c>
      <c r="C50" s="52" t="s">
        <v>102</v>
      </c>
      <c r="D50" s="52" t="s">
        <v>110</v>
      </c>
      <c r="E50" s="53" t="s">
        <v>243</v>
      </c>
      <c r="F50" s="83"/>
      <c r="G50" s="111">
        <f ca="1">G51+G52+G53</f>
        <v>450</v>
      </c>
      <c r="H50" s="111">
        <f ca="1">H51+H52+H53</f>
        <v>95.7</v>
      </c>
      <c r="I50" s="22">
        <f t="shared" si="1"/>
        <v>21.266666666666666</v>
      </c>
    </row>
    <row r="51" spans="1:9" ht="64.5">
      <c r="A51" s="70" t="s">
        <v>38</v>
      </c>
      <c r="B51" s="38">
        <v>902</v>
      </c>
      <c r="C51" s="39" t="s">
        <v>102</v>
      </c>
      <c r="D51" s="39" t="s">
        <v>110</v>
      </c>
      <c r="E51" s="40" t="s">
        <v>243</v>
      </c>
      <c r="F51" s="21">
        <v>100</v>
      </c>
      <c r="G51" s="27">
        <f ca="1">'Ведомственная 2020'!G481</f>
        <v>448.6</v>
      </c>
      <c r="H51" s="27">
        <f ca="1">'Ведомственная 2020'!H481</f>
        <v>95.7</v>
      </c>
      <c r="I51" s="22">
        <f t="shared" si="1"/>
        <v>21.333036112349532</v>
      </c>
    </row>
    <row r="52" spans="1:9" ht="26.25">
      <c r="A52" s="70" t="s">
        <v>33</v>
      </c>
      <c r="B52" s="38">
        <v>902</v>
      </c>
      <c r="C52" s="39" t="s">
        <v>102</v>
      </c>
      <c r="D52" s="39" t="s">
        <v>110</v>
      </c>
      <c r="E52" s="40" t="s">
        <v>243</v>
      </c>
      <c r="F52" s="21">
        <v>200</v>
      </c>
      <c r="G52" s="27">
        <f ca="1">'Ведомственная 2020'!G482</f>
        <v>1.4</v>
      </c>
      <c r="H52" s="27">
        <f ca="1">'Ведомственная 2020'!H482</f>
        <v>0</v>
      </c>
      <c r="I52" s="22">
        <f t="shared" si="1"/>
        <v>0</v>
      </c>
    </row>
    <row r="53" spans="1:9" ht="15.75">
      <c r="A53" s="70" t="s">
        <v>31</v>
      </c>
      <c r="B53" s="38">
        <v>902</v>
      </c>
      <c r="C53" s="39" t="s">
        <v>102</v>
      </c>
      <c r="D53" s="39" t="s">
        <v>110</v>
      </c>
      <c r="E53" s="40" t="s">
        <v>243</v>
      </c>
      <c r="F53" s="21">
        <v>800</v>
      </c>
      <c r="G53" s="27">
        <f ca="1">'Ведомственная 2020'!G483</f>
        <v>0</v>
      </c>
      <c r="H53" s="27">
        <f ca="1">'Ведомственная 2020'!H483</f>
        <v>0</v>
      </c>
      <c r="I53" s="22">
        <v>0</v>
      </c>
    </row>
    <row r="54" spans="1:9" ht="27">
      <c r="A54" s="50" t="s">
        <v>123</v>
      </c>
      <c r="B54" s="51">
        <v>931</v>
      </c>
      <c r="C54" s="52" t="s">
        <v>102</v>
      </c>
      <c r="D54" s="52" t="s">
        <v>110</v>
      </c>
      <c r="E54" s="53" t="s">
        <v>146</v>
      </c>
      <c r="F54" s="83"/>
      <c r="G54" s="111">
        <f ca="1">G55</f>
        <v>935.9</v>
      </c>
      <c r="H54" s="111">
        <f ca="1">H55</f>
        <v>230.8</v>
      </c>
      <c r="I54" s="22">
        <f t="shared" si="1"/>
        <v>24.660754354097662</v>
      </c>
    </row>
    <row r="55" spans="1:9" ht="64.5">
      <c r="A55" s="70" t="s">
        <v>38</v>
      </c>
      <c r="B55" s="38">
        <v>902</v>
      </c>
      <c r="C55" s="39" t="s">
        <v>102</v>
      </c>
      <c r="D55" s="39" t="s">
        <v>110</v>
      </c>
      <c r="E55" s="40" t="s">
        <v>146</v>
      </c>
      <c r="F55" s="21">
        <v>100</v>
      </c>
      <c r="G55" s="27">
        <f ca="1">'Ведомственная 2020'!G485</f>
        <v>935.9</v>
      </c>
      <c r="H55" s="27">
        <f ca="1">'Ведомственная 2020'!H485</f>
        <v>230.8</v>
      </c>
      <c r="I55" s="22">
        <f t="shared" si="1"/>
        <v>24.660754354097662</v>
      </c>
    </row>
    <row r="56" spans="1:9" ht="15.75">
      <c r="A56" s="12" t="s">
        <v>42</v>
      </c>
      <c r="B56" s="13">
        <v>902</v>
      </c>
      <c r="C56" s="14" t="s">
        <v>102</v>
      </c>
      <c r="D56" s="14">
        <v>11</v>
      </c>
      <c r="E56" s="20"/>
      <c r="F56" s="21"/>
      <c r="G56" s="22">
        <f t="shared" ref="G56:H58" si="2">G57</f>
        <v>200</v>
      </c>
      <c r="H56" s="22">
        <f t="shared" si="2"/>
        <v>0</v>
      </c>
      <c r="I56" s="22">
        <f t="shared" si="1"/>
        <v>0</v>
      </c>
    </row>
    <row r="57" spans="1:9" ht="26.25">
      <c r="A57" s="12" t="s">
        <v>32</v>
      </c>
      <c r="B57" s="13">
        <v>902</v>
      </c>
      <c r="C57" s="14" t="s">
        <v>102</v>
      </c>
      <c r="D57" s="14">
        <v>11</v>
      </c>
      <c r="E57" s="20" t="s">
        <v>136</v>
      </c>
      <c r="F57" s="21"/>
      <c r="G57" s="109">
        <f t="shared" si="2"/>
        <v>200</v>
      </c>
      <c r="H57" s="109">
        <f t="shared" si="2"/>
        <v>0</v>
      </c>
      <c r="I57" s="22">
        <f t="shared" si="1"/>
        <v>0</v>
      </c>
    </row>
    <row r="58" spans="1:9" s="4" customFormat="1" ht="15.75">
      <c r="A58" s="50" t="s">
        <v>43</v>
      </c>
      <c r="B58" s="51">
        <v>902</v>
      </c>
      <c r="C58" s="52" t="s">
        <v>102</v>
      </c>
      <c r="D58" s="52">
        <v>11</v>
      </c>
      <c r="E58" s="53" t="s">
        <v>247</v>
      </c>
      <c r="F58" s="83"/>
      <c r="G58" s="112">
        <f t="shared" si="2"/>
        <v>200</v>
      </c>
      <c r="H58" s="112">
        <f t="shared" si="2"/>
        <v>0</v>
      </c>
      <c r="I58" s="22">
        <f t="shared" si="1"/>
        <v>0</v>
      </c>
    </row>
    <row r="59" spans="1:9" s="5" customFormat="1" ht="15.75">
      <c r="A59" s="71" t="s">
        <v>31</v>
      </c>
      <c r="B59" s="38">
        <v>902</v>
      </c>
      <c r="C59" s="39" t="s">
        <v>102</v>
      </c>
      <c r="D59" s="39">
        <v>11</v>
      </c>
      <c r="E59" s="40" t="s">
        <v>247</v>
      </c>
      <c r="F59" s="41">
        <v>800</v>
      </c>
      <c r="G59" s="110">
        <f ca="1">'Ведомственная 2020'!G54</f>
        <v>200</v>
      </c>
      <c r="H59" s="110">
        <f ca="1">'Ведомственная 2020'!H54</f>
        <v>0</v>
      </c>
      <c r="I59" s="22">
        <f t="shared" si="1"/>
        <v>0</v>
      </c>
    </row>
    <row r="60" spans="1:9" s="6" customFormat="1" ht="15.75">
      <c r="A60" s="70"/>
      <c r="B60" s="38"/>
      <c r="C60" s="39"/>
      <c r="D60" s="39"/>
      <c r="E60" s="40"/>
      <c r="F60" s="21"/>
      <c r="G60" s="110"/>
      <c r="H60" s="110"/>
      <c r="I60" s="22"/>
    </row>
    <row r="61" spans="1:9" s="6" customFormat="1" ht="26.25">
      <c r="A61" s="12" t="s">
        <v>44</v>
      </c>
      <c r="B61" s="13">
        <v>902</v>
      </c>
      <c r="C61" s="14" t="s">
        <v>102</v>
      </c>
      <c r="D61" s="14">
        <v>13</v>
      </c>
      <c r="E61" s="20"/>
      <c r="F61" s="21"/>
      <c r="G61" s="22">
        <f>G62+G87+G92+G96+G104+G78+G100</f>
        <v>18268</v>
      </c>
      <c r="H61" s="22">
        <f>H62+H87+H92+H96+H104+H78+H100</f>
        <v>5232.6000000000004</v>
      </c>
      <c r="I61" s="22">
        <f t="shared" si="1"/>
        <v>28.643529669367201</v>
      </c>
    </row>
    <row r="62" spans="1:9" s="5" customFormat="1" ht="26.25">
      <c r="A62" s="12" t="s">
        <v>32</v>
      </c>
      <c r="B62" s="13">
        <v>902</v>
      </c>
      <c r="C62" s="14" t="s">
        <v>102</v>
      </c>
      <c r="D62" s="14">
        <v>13</v>
      </c>
      <c r="E62" s="20" t="s">
        <v>136</v>
      </c>
      <c r="F62" s="21"/>
      <c r="G62" s="22">
        <f>G63+G70+G72+G75+G85+G68+G66</f>
        <v>2434</v>
      </c>
      <c r="H62" s="22">
        <f>H63+H70+H72+H75+H85+H68+H66</f>
        <v>489.59999999999997</v>
      </c>
      <c r="I62" s="22">
        <f t="shared" si="1"/>
        <v>20.115036976170909</v>
      </c>
    </row>
    <row r="63" spans="1:9" s="6" customFormat="1" ht="94.5">
      <c r="A63" s="50" t="s">
        <v>257</v>
      </c>
      <c r="B63" s="51">
        <v>902</v>
      </c>
      <c r="C63" s="52" t="s">
        <v>102</v>
      </c>
      <c r="D63" s="52">
        <v>13</v>
      </c>
      <c r="E63" s="53" t="s">
        <v>147</v>
      </c>
      <c r="F63" s="83"/>
      <c r="G63" s="112">
        <f>G64+G65</f>
        <v>1408.9</v>
      </c>
      <c r="H63" s="112">
        <f>H64+H65</f>
        <v>303.8</v>
      </c>
      <c r="I63" s="22">
        <f t="shared" si="1"/>
        <v>21.562921428064445</v>
      </c>
    </row>
    <row r="64" spans="1:9" s="5" customFormat="1" ht="64.5">
      <c r="A64" s="71" t="s">
        <v>38</v>
      </c>
      <c r="B64" s="38">
        <v>902</v>
      </c>
      <c r="C64" s="39" t="s">
        <v>102</v>
      </c>
      <c r="D64" s="39">
        <v>13</v>
      </c>
      <c r="E64" s="40" t="s">
        <v>148</v>
      </c>
      <c r="F64" s="41">
        <v>100</v>
      </c>
      <c r="G64" s="110">
        <f ca="1">'Ведомственная 2020'!G58</f>
        <v>1035.9000000000001</v>
      </c>
      <c r="H64" s="110">
        <f ca="1">'Ведомственная 2020'!H58</f>
        <v>292.7</v>
      </c>
      <c r="I64" s="22">
        <f t="shared" si="1"/>
        <v>28.255623129645713</v>
      </c>
    </row>
    <row r="65" spans="1:9" s="6" customFormat="1" ht="26.25">
      <c r="A65" s="71" t="s">
        <v>33</v>
      </c>
      <c r="B65" s="38">
        <v>902</v>
      </c>
      <c r="C65" s="39" t="s">
        <v>102</v>
      </c>
      <c r="D65" s="39">
        <v>13</v>
      </c>
      <c r="E65" s="40" t="s">
        <v>148</v>
      </c>
      <c r="F65" s="41">
        <v>200</v>
      </c>
      <c r="G65" s="110">
        <f ca="1">'Ведомственная 2020'!G59</f>
        <v>373</v>
      </c>
      <c r="H65" s="110">
        <f ca="1">'Ведомственная 2020'!H59</f>
        <v>11.1</v>
      </c>
      <c r="I65" s="22">
        <f t="shared" si="1"/>
        <v>2.975871313672922</v>
      </c>
    </row>
    <row r="66" spans="1:9" s="6" customFormat="1" ht="27">
      <c r="A66" s="23" t="s">
        <v>363</v>
      </c>
      <c r="B66" s="51">
        <v>902</v>
      </c>
      <c r="C66" s="52" t="s">
        <v>102</v>
      </c>
      <c r="D66" s="52" t="s">
        <v>114</v>
      </c>
      <c r="E66" s="53" t="s">
        <v>364</v>
      </c>
      <c r="F66" s="83"/>
      <c r="G66" s="112">
        <f ca="1">G67</f>
        <v>217.7</v>
      </c>
      <c r="H66" s="112">
        <f ca="1">H67</f>
        <v>0</v>
      </c>
      <c r="I66" s="22">
        <f t="shared" si="1"/>
        <v>0</v>
      </c>
    </row>
    <row r="67" spans="1:9" s="6" customFormat="1" ht="26.25">
      <c r="A67" s="54" t="s">
        <v>33</v>
      </c>
      <c r="B67" s="38">
        <v>902</v>
      </c>
      <c r="C67" s="39" t="s">
        <v>102</v>
      </c>
      <c r="D67" s="39">
        <v>13</v>
      </c>
      <c r="E67" s="40" t="s">
        <v>365</v>
      </c>
      <c r="F67" s="21">
        <v>200</v>
      </c>
      <c r="G67" s="110">
        <f ca="1">'Ведомственная 2020'!G61</f>
        <v>217.7</v>
      </c>
      <c r="H67" s="110">
        <f ca="1">'Ведомственная 2020'!H61</f>
        <v>0</v>
      </c>
      <c r="I67" s="22">
        <f t="shared" si="1"/>
        <v>0</v>
      </c>
    </row>
    <row r="68" spans="1:9" s="6" customFormat="1" ht="40.5">
      <c r="A68" s="50" t="s">
        <v>40</v>
      </c>
      <c r="B68" s="51">
        <v>902</v>
      </c>
      <c r="C68" s="52" t="s">
        <v>102</v>
      </c>
      <c r="D68" s="52" t="s">
        <v>114</v>
      </c>
      <c r="E68" s="53" t="s">
        <v>137</v>
      </c>
      <c r="F68" s="83"/>
      <c r="G68" s="112">
        <f ca="1">G69</f>
        <v>0</v>
      </c>
      <c r="H68" s="112">
        <f ca="1">H69</f>
        <v>0</v>
      </c>
      <c r="I68" s="22">
        <v>0</v>
      </c>
    </row>
    <row r="69" spans="1:9" s="6" customFormat="1" ht="15.75">
      <c r="A69" s="71" t="s">
        <v>31</v>
      </c>
      <c r="B69" s="38">
        <v>902</v>
      </c>
      <c r="C69" s="39" t="s">
        <v>102</v>
      </c>
      <c r="D69" s="39" t="s">
        <v>114</v>
      </c>
      <c r="E69" s="40" t="s">
        <v>137</v>
      </c>
      <c r="F69" s="41">
        <v>800</v>
      </c>
      <c r="G69" s="110">
        <f ca="1">'Ведомственная 2020'!G63</f>
        <v>0</v>
      </c>
      <c r="H69" s="110">
        <f ca="1">'Ведомственная 2020'!H63</f>
        <v>0</v>
      </c>
      <c r="I69" s="22">
        <v>0</v>
      </c>
    </row>
    <row r="70" spans="1:9" s="6" customFormat="1" ht="40.5">
      <c r="A70" s="50" t="s">
        <v>45</v>
      </c>
      <c r="B70" s="51">
        <v>902</v>
      </c>
      <c r="C70" s="52" t="s">
        <v>102</v>
      </c>
      <c r="D70" s="52">
        <v>13</v>
      </c>
      <c r="E70" s="53" t="s">
        <v>149</v>
      </c>
      <c r="F70" s="83"/>
      <c r="G70" s="111">
        <f ca="1">G71</f>
        <v>250</v>
      </c>
      <c r="H70" s="111">
        <f ca="1">H71</f>
        <v>166.5</v>
      </c>
      <c r="I70" s="22">
        <f t="shared" ref="I70:I133" si="3">H70/G70*100</f>
        <v>66.600000000000009</v>
      </c>
    </row>
    <row r="71" spans="1:9" s="5" customFormat="1" ht="26.25">
      <c r="A71" s="71" t="s">
        <v>33</v>
      </c>
      <c r="B71" s="38">
        <v>902</v>
      </c>
      <c r="C71" s="39" t="s">
        <v>102</v>
      </c>
      <c r="D71" s="39">
        <v>13</v>
      </c>
      <c r="E71" s="40" t="s">
        <v>149</v>
      </c>
      <c r="F71" s="41">
        <v>200</v>
      </c>
      <c r="G71" s="110">
        <f ca="1">'Ведомственная 2020'!G65</f>
        <v>250</v>
      </c>
      <c r="H71" s="110">
        <f ca="1">'Ведомственная 2020'!H65</f>
        <v>166.5</v>
      </c>
      <c r="I71" s="22">
        <f t="shared" si="3"/>
        <v>66.600000000000009</v>
      </c>
    </row>
    <row r="72" spans="1:9" s="6" customFormat="1" ht="15.75">
      <c r="A72" s="50" t="s">
        <v>46</v>
      </c>
      <c r="B72" s="51">
        <v>902</v>
      </c>
      <c r="C72" s="52" t="s">
        <v>102</v>
      </c>
      <c r="D72" s="52">
        <v>13</v>
      </c>
      <c r="E72" s="53" t="s">
        <v>150</v>
      </c>
      <c r="F72" s="83"/>
      <c r="G72" s="111">
        <f ca="1">G73+G74</f>
        <v>530</v>
      </c>
      <c r="H72" s="111">
        <f ca="1">H73+H74</f>
        <v>6.9</v>
      </c>
      <c r="I72" s="22">
        <f t="shared" si="3"/>
        <v>1.3018867924528303</v>
      </c>
    </row>
    <row r="73" spans="1:9" s="6" customFormat="1" ht="26.25">
      <c r="A73" s="71" t="s">
        <v>33</v>
      </c>
      <c r="B73" s="38">
        <v>902</v>
      </c>
      <c r="C73" s="39" t="s">
        <v>102</v>
      </c>
      <c r="D73" s="39">
        <v>13</v>
      </c>
      <c r="E73" s="40" t="s">
        <v>150</v>
      </c>
      <c r="F73" s="41">
        <v>200</v>
      </c>
      <c r="G73" s="27">
        <f ca="1">'Ведомственная 2020'!G67</f>
        <v>500</v>
      </c>
      <c r="H73" s="27">
        <f ca="1">'Ведомственная 2020'!H67</f>
        <v>0</v>
      </c>
      <c r="I73" s="22">
        <f t="shared" si="3"/>
        <v>0</v>
      </c>
    </row>
    <row r="74" spans="1:9" s="6" customFormat="1" ht="26.25">
      <c r="A74" s="71" t="s">
        <v>75</v>
      </c>
      <c r="B74" s="38">
        <v>902</v>
      </c>
      <c r="C74" s="39" t="s">
        <v>102</v>
      </c>
      <c r="D74" s="39" t="s">
        <v>114</v>
      </c>
      <c r="E74" s="40" t="s">
        <v>150</v>
      </c>
      <c r="F74" s="41">
        <v>300</v>
      </c>
      <c r="G74" s="27">
        <f ca="1">'Ведомственная 2020'!G68</f>
        <v>30</v>
      </c>
      <c r="H74" s="27">
        <f ca="1">'Ведомственная 2020'!H68</f>
        <v>6.9</v>
      </c>
      <c r="I74" s="22">
        <f t="shared" si="3"/>
        <v>23</v>
      </c>
    </row>
    <row r="75" spans="1:9" s="6" customFormat="1" ht="27">
      <c r="A75" s="23" t="s">
        <v>318</v>
      </c>
      <c r="B75" s="13">
        <v>902</v>
      </c>
      <c r="C75" s="14" t="s">
        <v>102</v>
      </c>
      <c r="D75" s="14" t="s">
        <v>114</v>
      </c>
      <c r="E75" s="20" t="s">
        <v>319</v>
      </c>
      <c r="F75" s="21"/>
      <c r="G75" s="22">
        <f ca="1">G77+G76</f>
        <v>27.4</v>
      </c>
      <c r="H75" s="22">
        <f ca="1">H77+H76</f>
        <v>12.4</v>
      </c>
      <c r="I75" s="22">
        <f t="shared" si="3"/>
        <v>45.255474452554751</v>
      </c>
    </row>
    <row r="76" spans="1:9" s="6" customFormat="1" ht="26.25">
      <c r="A76" s="54" t="s">
        <v>33</v>
      </c>
      <c r="B76" s="38">
        <v>902</v>
      </c>
      <c r="C76" s="39" t="s">
        <v>102</v>
      </c>
      <c r="D76" s="39">
        <v>13</v>
      </c>
      <c r="E76" s="40" t="s">
        <v>355</v>
      </c>
      <c r="F76" s="21">
        <v>200</v>
      </c>
      <c r="G76" s="22">
        <f ca="1">'Ведомственная 2020'!G70</f>
        <v>17</v>
      </c>
      <c r="H76" s="22">
        <f ca="1">'Ведомственная 2020'!H70</f>
        <v>2</v>
      </c>
      <c r="I76" s="22">
        <f t="shared" si="3"/>
        <v>11.76470588235294</v>
      </c>
    </row>
    <row r="77" spans="1:9" s="6" customFormat="1" ht="15.75">
      <c r="A77" s="54" t="s">
        <v>31</v>
      </c>
      <c r="B77" s="38">
        <v>902</v>
      </c>
      <c r="C77" s="39" t="s">
        <v>102</v>
      </c>
      <c r="D77" s="39" t="s">
        <v>114</v>
      </c>
      <c r="E77" s="40" t="s">
        <v>319</v>
      </c>
      <c r="F77" s="21">
        <v>800</v>
      </c>
      <c r="G77" s="27">
        <f ca="1">'Ведомственная 2020'!G71+'Ведомственная 2020'!G488</f>
        <v>10.4</v>
      </c>
      <c r="H77" s="27">
        <f ca="1">'Ведомственная 2020'!H71+'Ведомственная 2020'!H488</f>
        <v>10.4</v>
      </c>
      <c r="I77" s="22">
        <f t="shared" si="3"/>
        <v>100</v>
      </c>
    </row>
    <row r="78" spans="1:9" s="6" customFormat="1" ht="94.5">
      <c r="A78" s="82" t="s">
        <v>386</v>
      </c>
      <c r="B78" s="51">
        <v>902</v>
      </c>
      <c r="C78" s="52" t="s">
        <v>102</v>
      </c>
      <c r="D78" s="52">
        <v>13</v>
      </c>
      <c r="E78" s="53" t="s">
        <v>151</v>
      </c>
      <c r="F78" s="21"/>
      <c r="G78" s="22">
        <f ca="1">G79+G83</f>
        <v>15499.999999999998</v>
      </c>
      <c r="H78" s="22">
        <f ca="1">H79+H83</f>
        <v>4699</v>
      </c>
      <c r="I78" s="22">
        <f t="shared" si="3"/>
        <v>30.316129032258065</v>
      </c>
    </row>
    <row r="79" spans="1:9" s="6" customFormat="1" ht="27">
      <c r="A79" s="23" t="s">
        <v>96</v>
      </c>
      <c r="B79" s="51">
        <v>902</v>
      </c>
      <c r="C79" s="52" t="s">
        <v>102</v>
      </c>
      <c r="D79" s="52">
        <v>13</v>
      </c>
      <c r="E79" s="53" t="s">
        <v>152</v>
      </c>
      <c r="F79" s="83"/>
      <c r="G79" s="111">
        <f ca="1">G80+G81+G82</f>
        <v>15489.999999999998</v>
      </c>
      <c r="H79" s="111">
        <f ca="1">H80+H81+H82</f>
        <v>4697.6000000000004</v>
      </c>
      <c r="I79" s="22">
        <f t="shared" si="3"/>
        <v>30.326662362814726</v>
      </c>
    </row>
    <row r="80" spans="1:9" ht="64.5">
      <c r="A80" s="71" t="s">
        <v>38</v>
      </c>
      <c r="B80" s="38">
        <v>902</v>
      </c>
      <c r="C80" s="39" t="s">
        <v>102</v>
      </c>
      <c r="D80" s="39">
        <v>13</v>
      </c>
      <c r="E80" s="40" t="s">
        <v>152</v>
      </c>
      <c r="F80" s="41">
        <v>100</v>
      </c>
      <c r="G80" s="110">
        <f ca="1">'Ведомственная 2020'!G466</f>
        <v>13721.9</v>
      </c>
      <c r="H80" s="110">
        <f ca="1">'Ведомственная 2020'!H466</f>
        <v>4248.3</v>
      </c>
      <c r="I80" s="22">
        <f t="shared" si="3"/>
        <v>30.959998250971076</v>
      </c>
    </row>
    <row r="81" spans="1:9" ht="26.25">
      <c r="A81" s="71" t="s">
        <v>33</v>
      </c>
      <c r="B81" s="38">
        <v>902</v>
      </c>
      <c r="C81" s="39" t="s">
        <v>102</v>
      </c>
      <c r="D81" s="39">
        <v>13</v>
      </c>
      <c r="E81" s="40" t="s">
        <v>152</v>
      </c>
      <c r="F81" s="41">
        <v>200</v>
      </c>
      <c r="G81" s="110">
        <f ca="1">'Ведомственная 2020'!G467</f>
        <v>1767.3</v>
      </c>
      <c r="H81" s="110">
        <f ca="1">'Ведомственная 2020'!H467</f>
        <v>449.3</v>
      </c>
      <c r="I81" s="22">
        <f t="shared" si="3"/>
        <v>25.422961579811009</v>
      </c>
    </row>
    <row r="82" spans="1:9" s="6" customFormat="1" ht="15.75">
      <c r="A82" s="71" t="s">
        <v>31</v>
      </c>
      <c r="B82" s="38">
        <v>902</v>
      </c>
      <c r="C82" s="39" t="s">
        <v>102</v>
      </c>
      <c r="D82" s="39">
        <v>13</v>
      </c>
      <c r="E82" s="40" t="s">
        <v>152</v>
      </c>
      <c r="F82" s="41">
        <v>800</v>
      </c>
      <c r="G82" s="27">
        <f ca="1">'Ведомственная 2020'!G468</f>
        <v>0.8</v>
      </c>
      <c r="H82" s="27">
        <f ca="1">'Ведомственная 2020'!H468</f>
        <v>0</v>
      </c>
      <c r="I82" s="22">
        <f t="shared" si="3"/>
        <v>0</v>
      </c>
    </row>
    <row r="83" spans="1:9" s="6" customFormat="1" ht="40.5">
      <c r="A83" s="50" t="s">
        <v>40</v>
      </c>
      <c r="B83" s="51">
        <v>902</v>
      </c>
      <c r="C83" s="52" t="s">
        <v>102</v>
      </c>
      <c r="D83" s="52" t="s">
        <v>114</v>
      </c>
      <c r="E83" s="53" t="s">
        <v>153</v>
      </c>
      <c r="F83" s="83"/>
      <c r="G83" s="111">
        <f ca="1">G84</f>
        <v>10</v>
      </c>
      <c r="H83" s="111">
        <f ca="1">H84</f>
        <v>1.4</v>
      </c>
      <c r="I83" s="22">
        <f t="shared" si="3"/>
        <v>13.999999999999998</v>
      </c>
    </row>
    <row r="84" spans="1:9" s="4" customFormat="1" ht="15.75">
      <c r="A84" s="70" t="s">
        <v>31</v>
      </c>
      <c r="B84" s="38">
        <v>902</v>
      </c>
      <c r="C84" s="39" t="s">
        <v>102</v>
      </c>
      <c r="D84" s="39" t="s">
        <v>114</v>
      </c>
      <c r="E84" s="40" t="s">
        <v>153</v>
      </c>
      <c r="F84" s="21">
        <v>800</v>
      </c>
      <c r="G84" s="27">
        <f ca="1">'Ведомственная 2020'!G470</f>
        <v>10</v>
      </c>
      <c r="H84" s="27">
        <f ca="1">'Ведомственная 2020'!H470</f>
        <v>1.4</v>
      </c>
      <c r="I84" s="22">
        <f t="shared" si="3"/>
        <v>13.999999999999998</v>
      </c>
    </row>
    <row r="85" spans="1:9" s="6" customFormat="1" ht="15.75">
      <c r="A85" s="23" t="s">
        <v>338</v>
      </c>
      <c r="B85" s="51">
        <v>902</v>
      </c>
      <c r="C85" s="52" t="s">
        <v>102</v>
      </c>
      <c r="D85" s="52" t="s">
        <v>114</v>
      </c>
      <c r="E85" s="53" t="s">
        <v>339</v>
      </c>
      <c r="F85" s="83"/>
      <c r="G85" s="22">
        <f ca="1">G86</f>
        <v>0</v>
      </c>
      <c r="H85" s="22">
        <f ca="1">H86</f>
        <v>0</v>
      </c>
      <c r="I85" s="22">
        <v>0</v>
      </c>
    </row>
    <row r="86" spans="1:9" s="6" customFormat="1" ht="16.5" thickBot="1">
      <c r="A86" s="54" t="s">
        <v>31</v>
      </c>
      <c r="B86" s="38">
        <v>902</v>
      </c>
      <c r="C86" s="39" t="s">
        <v>102</v>
      </c>
      <c r="D86" s="39" t="s">
        <v>114</v>
      </c>
      <c r="E86" s="40" t="s">
        <v>339</v>
      </c>
      <c r="F86" s="21">
        <v>800</v>
      </c>
      <c r="G86" s="27">
        <f ca="1">'Ведомственная 2020'!G73</f>
        <v>0</v>
      </c>
      <c r="H86" s="27">
        <f ca="1">'Ведомственная 2020'!H73</f>
        <v>0</v>
      </c>
      <c r="I86" s="22">
        <v>0</v>
      </c>
    </row>
    <row r="87" spans="1:9" s="6" customFormat="1" ht="48" thickBot="1">
      <c r="A87" s="86" t="s">
        <v>305</v>
      </c>
      <c r="B87" s="13">
        <v>902</v>
      </c>
      <c r="C87" s="14" t="s">
        <v>102</v>
      </c>
      <c r="D87" s="14">
        <v>13</v>
      </c>
      <c r="E87" s="20" t="s">
        <v>154</v>
      </c>
      <c r="F87" s="21"/>
      <c r="G87" s="22">
        <f>G88</f>
        <v>45</v>
      </c>
      <c r="H87" s="22">
        <f>H88</f>
        <v>7</v>
      </c>
      <c r="I87" s="22">
        <f t="shared" si="3"/>
        <v>15.555555555555555</v>
      </c>
    </row>
    <row r="88" spans="1:9" s="6" customFormat="1" ht="63.75" thickBot="1">
      <c r="A88" s="72" t="s">
        <v>306</v>
      </c>
      <c r="B88" s="73">
        <v>902</v>
      </c>
      <c r="C88" s="14" t="s">
        <v>102</v>
      </c>
      <c r="D88" s="14" t="s">
        <v>114</v>
      </c>
      <c r="E88" s="20" t="s">
        <v>155</v>
      </c>
      <c r="F88" s="21"/>
      <c r="G88" s="22">
        <f>G89</f>
        <v>45</v>
      </c>
      <c r="H88" s="22">
        <f>H89</f>
        <v>7</v>
      </c>
      <c r="I88" s="22">
        <f t="shared" si="3"/>
        <v>15.555555555555555</v>
      </c>
    </row>
    <row r="89" spans="1:9" ht="63.75" thickBot="1">
      <c r="A89" s="74" t="s">
        <v>307</v>
      </c>
      <c r="B89" s="51">
        <v>902</v>
      </c>
      <c r="C89" s="52" t="s">
        <v>102</v>
      </c>
      <c r="D89" s="52">
        <v>13</v>
      </c>
      <c r="E89" s="53" t="s">
        <v>156</v>
      </c>
      <c r="F89" s="83"/>
      <c r="G89" s="111">
        <f>G90+G91</f>
        <v>45</v>
      </c>
      <c r="H89" s="111">
        <f>H90+H91</f>
        <v>7</v>
      </c>
      <c r="I89" s="22">
        <f t="shared" si="3"/>
        <v>15.555555555555555</v>
      </c>
    </row>
    <row r="90" spans="1:9" s="4" customFormat="1" ht="26.25">
      <c r="A90" s="71" t="s">
        <v>33</v>
      </c>
      <c r="B90" s="38">
        <v>902</v>
      </c>
      <c r="C90" s="39" t="s">
        <v>102</v>
      </c>
      <c r="D90" s="39">
        <v>13</v>
      </c>
      <c r="E90" s="40" t="s">
        <v>157</v>
      </c>
      <c r="F90" s="41">
        <v>200</v>
      </c>
      <c r="G90" s="27">
        <f ca="1">'Ведомственная 2020'!G77</f>
        <v>15</v>
      </c>
      <c r="H90" s="27">
        <f ca="1">'Ведомственная 2020'!H77</f>
        <v>0</v>
      </c>
      <c r="I90" s="22">
        <f t="shared" si="3"/>
        <v>0</v>
      </c>
    </row>
    <row r="91" spans="1:9" s="4" customFormat="1" ht="26.25">
      <c r="A91" s="71" t="s">
        <v>75</v>
      </c>
      <c r="B91" s="38">
        <v>902</v>
      </c>
      <c r="C91" s="39" t="s">
        <v>102</v>
      </c>
      <c r="D91" s="39" t="s">
        <v>114</v>
      </c>
      <c r="E91" s="40" t="s">
        <v>156</v>
      </c>
      <c r="F91" s="41">
        <v>300</v>
      </c>
      <c r="G91" s="27">
        <f ca="1">'Ведомственная 2020'!G78</f>
        <v>30</v>
      </c>
      <c r="H91" s="27">
        <f ca="1">'Ведомственная 2020'!H78</f>
        <v>7</v>
      </c>
      <c r="I91" s="22">
        <f t="shared" si="3"/>
        <v>23.333333333333332</v>
      </c>
    </row>
    <row r="92" spans="1:9" s="5" customFormat="1" ht="78.75">
      <c r="A92" s="75" t="s">
        <v>326</v>
      </c>
      <c r="B92" s="13">
        <v>902</v>
      </c>
      <c r="C92" s="14" t="s">
        <v>102</v>
      </c>
      <c r="D92" s="14">
        <v>13</v>
      </c>
      <c r="E92" s="20" t="s">
        <v>159</v>
      </c>
      <c r="F92" s="21"/>
      <c r="G92" s="22">
        <f t="shared" ref="G92:H94" si="4">G93</f>
        <v>57</v>
      </c>
      <c r="H92" s="22">
        <f t="shared" si="4"/>
        <v>0</v>
      </c>
      <c r="I92" s="22">
        <f t="shared" si="3"/>
        <v>0</v>
      </c>
    </row>
    <row r="93" spans="1:9" s="5" customFormat="1" ht="110.25">
      <c r="A93" s="77" t="s">
        <v>158</v>
      </c>
      <c r="B93" s="13">
        <v>902</v>
      </c>
      <c r="C93" s="14" t="s">
        <v>102</v>
      </c>
      <c r="D93" s="14" t="s">
        <v>114</v>
      </c>
      <c r="E93" s="20" t="s">
        <v>160</v>
      </c>
      <c r="F93" s="21"/>
      <c r="G93" s="22">
        <f t="shared" si="4"/>
        <v>57</v>
      </c>
      <c r="H93" s="22">
        <f t="shared" si="4"/>
        <v>0</v>
      </c>
      <c r="I93" s="22">
        <f t="shared" si="3"/>
        <v>0</v>
      </c>
    </row>
    <row r="94" spans="1:9" s="6" customFormat="1" ht="40.5">
      <c r="A94" s="50" t="s">
        <v>48</v>
      </c>
      <c r="B94" s="51">
        <v>902</v>
      </c>
      <c r="C94" s="52" t="s">
        <v>102</v>
      </c>
      <c r="D94" s="52">
        <v>13</v>
      </c>
      <c r="E94" s="53" t="s">
        <v>161</v>
      </c>
      <c r="F94" s="83"/>
      <c r="G94" s="111">
        <f t="shared" si="4"/>
        <v>57</v>
      </c>
      <c r="H94" s="111">
        <f t="shared" si="4"/>
        <v>0</v>
      </c>
      <c r="I94" s="22">
        <f t="shared" si="3"/>
        <v>0</v>
      </c>
    </row>
    <row r="95" spans="1:9" s="4" customFormat="1" ht="26.25">
      <c r="A95" s="71" t="s">
        <v>33</v>
      </c>
      <c r="B95" s="38">
        <v>902</v>
      </c>
      <c r="C95" s="39" t="s">
        <v>102</v>
      </c>
      <c r="D95" s="39">
        <v>13</v>
      </c>
      <c r="E95" s="40" t="s">
        <v>162</v>
      </c>
      <c r="F95" s="41">
        <v>200</v>
      </c>
      <c r="G95" s="27">
        <f ca="1">'Ведомственная 2020'!G82</f>
        <v>57</v>
      </c>
      <c r="H95" s="27">
        <f ca="1">'Ведомственная 2020'!H82</f>
        <v>0</v>
      </c>
      <c r="I95" s="22">
        <f t="shared" si="3"/>
        <v>0</v>
      </c>
    </row>
    <row r="96" spans="1:9" s="6" customFormat="1" ht="61.5" customHeight="1">
      <c r="A96" s="77" t="s">
        <v>376</v>
      </c>
      <c r="B96" s="13">
        <v>902</v>
      </c>
      <c r="C96" s="14" t="s">
        <v>102</v>
      </c>
      <c r="D96" s="14">
        <v>13</v>
      </c>
      <c r="E96" s="20" t="s">
        <v>167</v>
      </c>
      <c r="F96" s="21"/>
      <c r="G96" s="22">
        <f>G98</f>
        <v>120</v>
      </c>
      <c r="H96" s="22">
        <f>H98</f>
        <v>0</v>
      </c>
      <c r="I96" s="22">
        <f t="shared" si="3"/>
        <v>0</v>
      </c>
    </row>
    <row r="97" spans="1:9" s="6" customFormat="1" ht="78.75">
      <c r="A97" s="77" t="s">
        <v>166</v>
      </c>
      <c r="B97" s="13">
        <v>902</v>
      </c>
      <c r="C97" s="14" t="s">
        <v>102</v>
      </c>
      <c r="D97" s="14" t="s">
        <v>114</v>
      </c>
      <c r="E97" s="20" t="s">
        <v>168</v>
      </c>
      <c r="F97" s="21"/>
      <c r="G97" s="22">
        <f>G98</f>
        <v>120</v>
      </c>
      <c r="H97" s="22">
        <f>H98</f>
        <v>0</v>
      </c>
      <c r="I97" s="22">
        <f t="shared" si="3"/>
        <v>0</v>
      </c>
    </row>
    <row r="98" spans="1:9" s="6" customFormat="1" ht="54">
      <c r="A98" s="50" t="s">
        <v>50</v>
      </c>
      <c r="B98" s="51">
        <v>902</v>
      </c>
      <c r="C98" s="52" t="s">
        <v>102</v>
      </c>
      <c r="D98" s="52">
        <v>13</v>
      </c>
      <c r="E98" s="53" t="s">
        <v>169</v>
      </c>
      <c r="F98" s="83"/>
      <c r="G98" s="111">
        <f>G99</f>
        <v>120</v>
      </c>
      <c r="H98" s="111">
        <f>H99</f>
        <v>0</v>
      </c>
      <c r="I98" s="22">
        <f t="shared" si="3"/>
        <v>0</v>
      </c>
    </row>
    <row r="99" spans="1:9" ht="26.25">
      <c r="A99" s="71" t="s">
        <v>33</v>
      </c>
      <c r="B99" s="38">
        <v>902</v>
      </c>
      <c r="C99" s="39" t="s">
        <v>102</v>
      </c>
      <c r="D99" s="39">
        <v>13</v>
      </c>
      <c r="E99" s="40" t="s">
        <v>170</v>
      </c>
      <c r="F99" s="41">
        <v>200</v>
      </c>
      <c r="G99" s="27">
        <f ca="1">'Ведомственная 2020'!G86</f>
        <v>120</v>
      </c>
      <c r="H99" s="27">
        <f ca="1">'Ведомственная 2020'!H86</f>
        <v>0</v>
      </c>
      <c r="I99" s="22">
        <f t="shared" si="3"/>
        <v>0</v>
      </c>
    </row>
    <row r="100" spans="1:9" ht="65.25" thickBot="1">
      <c r="A100" s="78" t="s">
        <v>314</v>
      </c>
      <c r="B100" s="13">
        <v>902</v>
      </c>
      <c r="C100" s="14" t="s">
        <v>102</v>
      </c>
      <c r="D100" s="14" t="s">
        <v>114</v>
      </c>
      <c r="E100" s="20" t="s">
        <v>220</v>
      </c>
      <c r="F100" s="21"/>
      <c r="G100" s="22">
        <f t="shared" ref="G100:H102" si="5">G101</f>
        <v>2</v>
      </c>
      <c r="H100" s="22">
        <f t="shared" si="5"/>
        <v>0</v>
      </c>
      <c r="I100" s="22">
        <f t="shared" si="3"/>
        <v>0</v>
      </c>
    </row>
    <row r="101" spans="1:9" ht="77.25" customHeight="1" thickBot="1">
      <c r="A101" s="79" t="s">
        <v>304</v>
      </c>
      <c r="B101" s="13">
        <v>902</v>
      </c>
      <c r="C101" s="14" t="s">
        <v>102</v>
      </c>
      <c r="D101" s="14" t="s">
        <v>114</v>
      </c>
      <c r="E101" s="20" t="s">
        <v>198</v>
      </c>
      <c r="F101" s="21"/>
      <c r="G101" s="22">
        <f t="shared" si="5"/>
        <v>2</v>
      </c>
      <c r="H101" s="22">
        <f t="shared" si="5"/>
        <v>0</v>
      </c>
      <c r="I101" s="22">
        <f t="shared" si="3"/>
        <v>0</v>
      </c>
    </row>
    <row r="102" spans="1:9" ht="54.75" thickBot="1">
      <c r="A102" s="80" t="s">
        <v>219</v>
      </c>
      <c r="B102" s="51">
        <v>902</v>
      </c>
      <c r="C102" s="52" t="s">
        <v>102</v>
      </c>
      <c r="D102" s="52" t="s">
        <v>114</v>
      </c>
      <c r="E102" s="53" t="s">
        <v>199</v>
      </c>
      <c r="F102" s="83"/>
      <c r="G102" s="111">
        <f t="shared" si="5"/>
        <v>2</v>
      </c>
      <c r="H102" s="111">
        <f t="shared" si="5"/>
        <v>0</v>
      </c>
      <c r="I102" s="22">
        <f t="shared" si="3"/>
        <v>0</v>
      </c>
    </row>
    <row r="103" spans="1:9" ht="26.25">
      <c r="A103" s="71" t="s">
        <v>33</v>
      </c>
      <c r="B103" s="38">
        <v>902</v>
      </c>
      <c r="C103" s="39" t="s">
        <v>102</v>
      </c>
      <c r="D103" s="39" t="s">
        <v>114</v>
      </c>
      <c r="E103" s="40" t="s">
        <v>199</v>
      </c>
      <c r="F103" s="21">
        <v>200</v>
      </c>
      <c r="G103" s="27">
        <f ca="1">'Ведомственная 2020'!G90</f>
        <v>2</v>
      </c>
      <c r="H103" s="27">
        <f ca="1">'Ведомственная 2020'!H90</f>
        <v>0</v>
      </c>
      <c r="I103" s="22">
        <f t="shared" si="3"/>
        <v>0</v>
      </c>
    </row>
    <row r="104" spans="1:9" ht="63">
      <c r="A104" s="77" t="s">
        <v>315</v>
      </c>
      <c r="B104" s="13">
        <v>902</v>
      </c>
      <c r="C104" s="14" t="s">
        <v>102</v>
      </c>
      <c r="D104" s="14" t="s">
        <v>114</v>
      </c>
      <c r="E104" s="20" t="s">
        <v>172</v>
      </c>
      <c r="F104" s="21"/>
      <c r="G104" s="22">
        <f>G105</f>
        <v>110</v>
      </c>
      <c r="H104" s="22">
        <f>H105</f>
        <v>37</v>
      </c>
      <c r="I104" s="22">
        <f t="shared" si="3"/>
        <v>33.636363636363633</v>
      </c>
    </row>
    <row r="105" spans="1:9" ht="63">
      <c r="A105" s="77" t="s">
        <v>171</v>
      </c>
      <c r="B105" s="13">
        <v>902</v>
      </c>
      <c r="C105" s="14" t="s">
        <v>173</v>
      </c>
      <c r="D105" s="14" t="s">
        <v>114</v>
      </c>
      <c r="E105" s="20" t="s">
        <v>174</v>
      </c>
      <c r="F105" s="21"/>
      <c r="G105" s="22">
        <f>G106</f>
        <v>110</v>
      </c>
      <c r="H105" s="22">
        <f>H106</f>
        <v>37</v>
      </c>
      <c r="I105" s="22">
        <f t="shared" si="3"/>
        <v>33.636363636363633</v>
      </c>
    </row>
    <row r="106" spans="1:9" s="6" customFormat="1" ht="27">
      <c r="A106" s="50" t="s">
        <v>115</v>
      </c>
      <c r="B106" s="51">
        <v>902</v>
      </c>
      <c r="C106" s="52" t="s">
        <v>102</v>
      </c>
      <c r="D106" s="52" t="s">
        <v>114</v>
      </c>
      <c r="E106" s="53" t="s">
        <v>175</v>
      </c>
      <c r="F106" s="83"/>
      <c r="G106" s="111">
        <f>G108+G107</f>
        <v>110</v>
      </c>
      <c r="H106" s="111">
        <f>H108+H107</f>
        <v>37</v>
      </c>
      <c r="I106" s="22">
        <f t="shared" si="3"/>
        <v>33.636363636363633</v>
      </c>
    </row>
    <row r="107" spans="1:9" s="6" customFormat="1" ht="64.5">
      <c r="A107" s="71" t="s">
        <v>38</v>
      </c>
      <c r="B107" s="38">
        <v>902</v>
      </c>
      <c r="C107" s="39" t="s">
        <v>102</v>
      </c>
      <c r="D107" s="39">
        <v>13</v>
      </c>
      <c r="E107" s="40" t="s">
        <v>175</v>
      </c>
      <c r="F107" s="41">
        <v>100</v>
      </c>
      <c r="G107" s="113">
        <f ca="1">'Ведомственная 2020'!G94</f>
        <v>11.4</v>
      </c>
      <c r="H107" s="113">
        <f ca="1">'Ведомственная 2020'!H94</f>
        <v>0</v>
      </c>
      <c r="I107" s="22">
        <f t="shared" si="3"/>
        <v>0</v>
      </c>
    </row>
    <row r="108" spans="1:9" ht="26.25">
      <c r="A108" s="71" t="s">
        <v>33</v>
      </c>
      <c r="B108" s="38">
        <v>902</v>
      </c>
      <c r="C108" s="39" t="s">
        <v>102</v>
      </c>
      <c r="D108" s="39" t="s">
        <v>114</v>
      </c>
      <c r="E108" s="40" t="s">
        <v>175</v>
      </c>
      <c r="F108" s="41">
        <v>200</v>
      </c>
      <c r="G108" s="27">
        <f ca="1">'Ведомственная 2020'!G95</f>
        <v>98.6</v>
      </c>
      <c r="H108" s="27">
        <f ca="1">'Ведомственная 2020'!H95</f>
        <v>37</v>
      </c>
      <c r="I108" s="22">
        <f t="shared" si="3"/>
        <v>37.525354969574039</v>
      </c>
    </row>
    <row r="109" spans="1:9" s="6" customFormat="1" ht="26.25">
      <c r="A109" s="12" t="s">
        <v>51</v>
      </c>
      <c r="B109" s="13">
        <v>902</v>
      </c>
      <c r="C109" s="14" t="s">
        <v>103</v>
      </c>
      <c r="D109" s="14"/>
      <c r="E109" s="20"/>
      <c r="F109" s="21"/>
      <c r="G109" s="22">
        <f>G110+G115</f>
        <v>12.9</v>
      </c>
      <c r="H109" s="22">
        <f>H110+H115</f>
        <v>0</v>
      </c>
      <c r="I109" s="22">
        <f t="shared" si="3"/>
        <v>0</v>
      </c>
    </row>
    <row r="110" spans="1:9" s="5" customFormat="1" ht="39">
      <c r="A110" s="12" t="s">
        <v>52</v>
      </c>
      <c r="B110" s="13">
        <v>902</v>
      </c>
      <c r="C110" s="14" t="s">
        <v>103</v>
      </c>
      <c r="D110" s="14" t="s">
        <v>107</v>
      </c>
      <c r="E110" s="20"/>
      <c r="F110" s="21"/>
      <c r="G110" s="22">
        <f>G111</f>
        <v>0</v>
      </c>
      <c r="H110" s="22">
        <f>H111</f>
        <v>0</v>
      </c>
      <c r="I110" s="22">
        <v>0</v>
      </c>
    </row>
    <row r="111" spans="1:9" s="6" customFormat="1" ht="26.25">
      <c r="A111" s="12" t="s">
        <v>32</v>
      </c>
      <c r="B111" s="13">
        <v>902</v>
      </c>
      <c r="C111" s="14" t="s">
        <v>103</v>
      </c>
      <c r="D111" s="14" t="s">
        <v>107</v>
      </c>
      <c r="E111" s="20" t="s">
        <v>136</v>
      </c>
      <c r="F111" s="21"/>
      <c r="G111" s="22">
        <f>G112</f>
        <v>0</v>
      </c>
      <c r="H111" s="22">
        <f>H112</f>
        <v>0</v>
      </c>
      <c r="I111" s="22">
        <v>0</v>
      </c>
    </row>
    <row r="112" spans="1:9" s="5" customFormat="1" ht="40.5">
      <c r="A112" s="50" t="s">
        <v>53</v>
      </c>
      <c r="B112" s="13">
        <v>902</v>
      </c>
      <c r="C112" s="14" t="s">
        <v>103</v>
      </c>
      <c r="D112" s="14" t="s">
        <v>107</v>
      </c>
      <c r="E112" s="20" t="s">
        <v>176</v>
      </c>
      <c r="F112" s="21"/>
      <c r="G112" s="22">
        <f>G113+G114</f>
        <v>0</v>
      </c>
      <c r="H112" s="22">
        <f>H113+H114</f>
        <v>0</v>
      </c>
      <c r="I112" s="22">
        <v>0</v>
      </c>
    </row>
    <row r="113" spans="1:9" s="6" customFormat="1" ht="26.25">
      <c r="A113" s="71" t="s">
        <v>33</v>
      </c>
      <c r="B113" s="38">
        <v>902</v>
      </c>
      <c r="C113" s="39" t="s">
        <v>103</v>
      </c>
      <c r="D113" s="39" t="s">
        <v>107</v>
      </c>
      <c r="E113" s="40" t="s">
        <v>176</v>
      </c>
      <c r="F113" s="41">
        <v>200</v>
      </c>
      <c r="G113" s="27">
        <f ca="1">'Ведомственная 2020'!G100</f>
        <v>0</v>
      </c>
      <c r="H113" s="27">
        <f ca="1">'Ведомственная 2020'!H100</f>
        <v>0</v>
      </c>
      <c r="I113" s="22">
        <v>0</v>
      </c>
    </row>
    <row r="114" spans="1:9" ht="26.25">
      <c r="A114" s="70" t="s">
        <v>75</v>
      </c>
      <c r="B114" s="38">
        <v>902</v>
      </c>
      <c r="C114" s="39" t="s">
        <v>103</v>
      </c>
      <c r="D114" s="39" t="s">
        <v>107</v>
      </c>
      <c r="E114" s="40" t="s">
        <v>176</v>
      </c>
      <c r="F114" s="41">
        <v>300</v>
      </c>
      <c r="G114" s="27">
        <f ca="1">'Ведомственная 2020'!G101</f>
        <v>0</v>
      </c>
      <c r="H114" s="27">
        <f ca="1">'Ведомственная 2020'!H101</f>
        <v>0</v>
      </c>
      <c r="I114" s="22">
        <v>0</v>
      </c>
    </row>
    <row r="115" spans="1:9" ht="39.75" customHeight="1">
      <c r="A115" s="68" t="s">
        <v>402</v>
      </c>
      <c r="B115" s="13">
        <v>902</v>
      </c>
      <c r="C115" s="14" t="s">
        <v>103</v>
      </c>
      <c r="D115" s="14" t="s">
        <v>128</v>
      </c>
      <c r="E115" s="20"/>
      <c r="F115" s="62"/>
      <c r="G115" s="22">
        <f t="shared" ref="G115:H118" si="6">G116</f>
        <v>12.9</v>
      </c>
      <c r="H115" s="22">
        <f t="shared" si="6"/>
        <v>0</v>
      </c>
      <c r="I115" s="22">
        <f t="shared" si="3"/>
        <v>0</v>
      </c>
    </row>
    <row r="116" spans="1:9" ht="78.75">
      <c r="A116" s="75" t="s">
        <v>326</v>
      </c>
      <c r="B116" s="13">
        <v>902</v>
      </c>
      <c r="C116" s="14" t="s">
        <v>103</v>
      </c>
      <c r="D116" s="14" t="s">
        <v>128</v>
      </c>
      <c r="E116" s="20" t="s">
        <v>159</v>
      </c>
      <c r="F116" s="62"/>
      <c r="G116" s="22">
        <f t="shared" si="6"/>
        <v>12.9</v>
      </c>
      <c r="H116" s="22">
        <f t="shared" si="6"/>
        <v>0</v>
      </c>
      <c r="I116" s="22">
        <f t="shared" si="3"/>
        <v>0</v>
      </c>
    </row>
    <row r="117" spans="1:9" ht="110.25">
      <c r="A117" s="77" t="s">
        <v>158</v>
      </c>
      <c r="B117" s="13">
        <v>902</v>
      </c>
      <c r="C117" s="14" t="s">
        <v>103</v>
      </c>
      <c r="D117" s="14" t="s">
        <v>128</v>
      </c>
      <c r="E117" s="20" t="s">
        <v>160</v>
      </c>
      <c r="F117" s="62"/>
      <c r="G117" s="22">
        <f t="shared" si="6"/>
        <v>12.9</v>
      </c>
      <c r="H117" s="22">
        <f t="shared" si="6"/>
        <v>0</v>
      </c>
      <c r="I117" s="22">
        <f t="shared" si="3"/>
        <v>0</v>
      </c>
    </row>
    <row r="118" spans="1:9" ht="40.5">
      <c r="A118" s="50" t="s">
        <v>48</v>
      </c>
      <c r="B118" s="51">
        <v>902</v>
      </c>
      <c r="C118" s="52" t="s">
        <v>103</v>
      </c>
      <c r="D118" s="52" t="s">
        <v>128</v>
      </c>
      <c r="E118" s="53" t="s">
        <v>161</v>
      </c>
      <c r="F118" s="63"/>
      <c r="G118" s="111">
        <f t="shared" si="6"/>
        <v>12.9</v>
      </c>
      <c r="H118" s="111">
        <f t="shared" si="6"/>
        <v>0</v>
      </c>
      <c r="I118" s="22">
        <f t="shared" si="3"/>
        <v>0</v>
      </c>
    </row>
    <row r="119" spans="1:9" ht="39">
      <c r="A119" s="54" t="s">
        <v>77</v>
      </c>
      <c r="B119" s="38">
        <v>902</v>
      </c>
      <c r="C119" s="39" t="s">
        <v>103</v>
      </c>
      <c r="D119" s="39" t="s">
        <v>128</v>
      </c>
      <c r="E119" s="40" t="s">
        <v>162</v>
      </c>
      <c r="F119" s="62">
        <v>600</v>
      </c>
      <c r="G119" s="27">
        <f ca="1">'Ведомственная 2020'!G106</f>
        <v>12.9</v>
      </c>
      <c r="H119" s="27">
        <f ca="1">'Ведомственная 2020'!H106</f>
        <v>0</v>
      </c>
      <c r="I119" s="22">
        <f t="shared" si="3"/>
        <v>0</v>
      </c>
    </row>
    <row r="120" spans="1:9" s="6" customFormat="1" ht="15.75">
      <c r="A120" s="12" t="s">
        <v>54</v>
      </c>
      <c r="B120" s="13">
        <v>902</v>
      </c>
      <c r="C120" s="14" t="s">
        <v>104</v>
      </c>
      <c r="D120" s="14"/>
      <c r="E120" s="20"/>
      <c r="F120" s="21"/>
      <c r="G120" s="22">
        <f>G121+G138+G125</f>
        <v>12909.400000000001</v>
      </c>
      <c r="H120" s="22">
        <f>H121+H138+H125</f>
        <v>319.3</v>
      </c>
      <c r="I120" s="22">
        <f t="shared" si="3"/>
        <v>2.4733914821757788</v>
      </c>
    </row>
    <row r="121" spans="1:9" s="5" customFormat="1" ht="15.75">
      <c r="A121" s="12" t="s">
        <v>55</v>
      </c>
      <c r="B121" s="13">
        <v>902</v>
      </c>
      <c r="C121" s="14" t="s">
        <v>104</v>
      </c>
      <c r="D121" s="14" t="s">
        <v>109</v>
      </c>
      <c r="E121" s="20"/>
      <c r="F121" s="21"/>
      <c r="G121" s="22">
        <f t="shared" ref="G121:H123" si="7">G122</f>
        <v>1405.2</v>
      </c>
      <c r="H121" s="22">
        <f t="shared" si="7"/>
        <v>319.3</v>
      </c>
      <c r="I121" s="22">
        <f t="shared" si="3"/>
        <v>22.722744093367492</v>
      </c>
    </row>
    <row r="122" spans="1:9" s="6" customFormat="1" ht="26.25">
      <c r="A122" s="12" t="s">
        <v>32</v>
      </c>
      <c r="B122" s="13">
        <v>902</v>
      </c>
      <c r="C122" s="14" t="s">
        <v>104</v>
      </c>
      <c r="D122" s="14" t="s">
        <v>109</v>
      </c>
      <c r="E122" s="20" t="s">
        <v>136</v>
      </c>
      <c r="F122" s="21"/>
      <c r="G122" s="22">
        <f t="shared" si="7"/>
        <v>1405.2</v>
      </c>
      <c r="H122" s="22">
        <f t="shared" si="7"/>
        <v>319.3</v>
      </c>
      <c r="I122" s="22">
        <f t="shared" si="3"/>
        <v>22.722744093367492</v>
      </c>
    </row>
    <row r="123" spans="1:9" ht="67.5">
      <c r="A123" s="50" t="s">
        <v>56</v>
      </c>
      <c r="B123" s="51">
        <v>902</v>
      </c>
      <c r="C123" s="52" t="s">
        <v>104</v>
      </c>
      <c r="D123" s="52" t="s">
        <v>109</v>
      </c>
      <c r="E123" s="53" t="s">
        <v>177</v>
      </c>
      <c r="F123" s="83"/>
      <c r="G123" s="111">
        <f t="shared" si="7"/>
        <v>1405.2</v>
      </c>
      <c r="H123" s="111">
        <f t="shared" si="7"/>
        <v>319.3</v>
      </c>
      <c r="I123" s="22">
        <f t="shared" si="3"/>
        <v>22.722744093367492</v>
      </c>
    </row>
    <row r="124" spans="1:9" s="5" customFormat="1" ht="15.75">
      <c r="A124" s="71" t="s">
        <v>31</v>
      </c>
      <c r="B124" s="38">
        <v>902</v>
      </c>
      <c r="C124" s="39" t="s">
        <v>104</v>
      </c>
      <c r="D124" s="39" t="s">
        <v>109</v>
      </c>
      <c r="E124" s="40" t="s">
        <v>177</v>
      </c>
      <c r="F124" s="41">
        <v>800</v>
      </c>
      <c r="G124" s="27">
        <f ca="1">'Ведомственная 2020'!G111</f>
        <v>1405.2</v>
      </c>
      <c r="H124" s="27">
        <f ca="1">'Ведомственная 2020'!H111</f>
        <v>319.3</v>
      </c>
      <c r="I124" s="22">
        <f t="shared" si="3"/>
        <v>22.722744093367492</v>
      </c>
    </row>
    <row r="125" spans="1:9" s="5" customFormat="1" ht="15.75">
      <c r="A125" s="12" t="s">
        <v>344</v>
      </c>
      <c r="B125" s="13">
        <v>902</v>
      </c>
      <c r="C125" s="14" t="s">
        <v>104</v>
      </c>
      <c r="D125" s="14" t="s">
        <v>107</v>
      </c>
      <c r="E125" s="20"/>
      <c r="F125" s="21"/>
      <c r="G125" s="22">
        <f>G132+G126</f>
        <v>11154.2</v>
      </c>
      <c r="H125" s="22">
        <f>H132+H126</f>
        <v>0</v>
      </c>
      <c r="I125" s="22">
        <f t="shared" si="3"/>
        <v>0</v>
      </c>
    </row>
    <row r="126" spans="1:9" s="5" customFormat="1" ht="69" customHeight="1">
      <c r="A126" s="12" t="s">
        <v>328</v>
      </c>
      <c r="B126" s="13">
        <v>902</v>
      </c>
      <c r="C126" s="14" t="s">
        <v>104</v>
      </c>
      <c r="D126" s="14" t="s">
        <v>107</v>
      </c>
      <c r="E126" s="20" t="s">
        <v>185</v>
      </c>
      <c r="F126" s="21"/>
      <c r="G126" s="22">
        <f>G127</f>
        <v>8007.8</v>
      </c>
      <c r="H126" s="22">
        <f>H127</f>
        <v>0</v>
      </c>
      <c r="I126" s="22">
        <f t="shared" si="3"/>
        <v>0</v>
      </c>
    </row>
    <row r="127" spans="1:9" s="5" customFormat="1" ht="64.5">
      <c r="A127" s="12" t="s">
        <v>184</v>
      </c>
      <c r="B127" s="13">
        <v>902</v>
      </c>
      <c r="C127" s="14" t="s">
        <v>104</v>
      </c>
      <c r="D127" s="14" t="s">
        <v>107</v>
      </c>
      <c r="E127" s="20" t="s">
        <v>186</v>
      </c>
      <c r="F127" s="21"/>
      <c r="G127" s="22">
        <f>G128+G130</f>
        <v>8007.8</v>
      </c>
      <c r="H127" s="22">
        <f>H128+H130</f>
        <v>0</v>
      </c>
      <c r="I127" s="22">
        <f t="shared" si="3"/>
        <v>0</v>
      </c>
    </row>
    <row r="128" spans="1:9" s="5" customFormat="1" ht="81">
      <c r="A128" s="50" t="s">
        <v>358</v>
      </c>
      <c r="B128" s="51">
        <v>902</v>
      </c>
      <c r="C128" s="52" t="s">
        <v>104</v>
      </c>
      <c r="D128" s="52" t="s">
        <v>107</v>
      </c>
      <c r="E128" s="53" t="s">
        <v>391</v>
      </c>
      <c r="F128" s="83"/>
      <c r="G128" s="111">
        <f>G129</f>
        <v>8000</v>
      </c>
      <c r="H128" s="111">
        <f>H129</f>
        <v>0</v>
      </c>
      <c r="I128" s="22">
        <f t="shared" si="3"/>
        <v>0</v>
      </c>
    </row>
    <row r="129" spans="1:9" s="5" customFormat="1" ht="26.25">
      <c r="A129" s="71" t="s">
        <v>33</v>
      </c>
      <c r="B129" s="38">
        <v>902</v>
      </c>
      <c r="C129" s="39" t="s">
        <v>104</v>
      </c>
      <c r="D129" s="39" t="s">
        <v>107</v>
      </c>
      <c r="E129" s="40" t="s">
        <v>391</v>
      </c>
      <c r="F129" s="41">
        <v>200</v>
      </c>
      <c r="G129" s="27">
        <f ca="1">'Ведомственная 2020'!G116</f>
        <v>8000</v>
      </c>
      <c r="H129" s="27">
        <f ca="1">'Ведомственная 2020'!H116</f>
        <v>0</v>
      </c>
      <c r="I129" s="22">
        <f t="shared" si="3"/>
        <v>0</v>
      </c>
    </row>
    <row r="130" spans="1:9" s="5" customFormat="1" ht="81">
      <c r="A130" s="50" t="s">
        <v>359</v>
      </c>
      <c r="B130" s="51">
        <v>902</v>
      </c>
      <c r="C130" s="52" t="s">
        <v>104</v>
      </c>
      <c r="D130" s="52" t="s">
        <v>107</v>
      </c>
      <c r="E130" s="53" t="s">
        <v>391</v>
      </c>
      <c r="F130" s="83"/>
      <c r="G130" s="111">
        <f ca="1">G131</f>
        <v>7.8</v>
      </c>
      <c r="H130" s="111">
        <f ca="1">H131</f>
        <v>0</v>
      </c>
      <c r="I130" s="22">
        <f t="shared" si="3"/>
        <v>0</v>
      </c>
    </row>
    <row r="131" spans="1:9" s="5" customFormat="1" ht="26.25">
      <c r="A131" s="71" t="s">
        <v>33</v>
      </c>
      <c r="B131" s="38">
        <v>902</v>
      </c>
      <c r="C131" s="39" t="s">
        <v>104</v>
      </c>
      <c r="D131" s="39" t="s">
        <v>107</v>
      </c>
      <c r="E131" s="40" t="s">
        <v>391</v>
      </c>
      <c r="F131" s="41">
        <v>200</v>
      </c>
      <c r="G131" s="27">
        <f ca="1">'Ведомственная 2020'!G118</f>
        <v>7.8</v>
      </c>
      <c r="H131" s="27">
        <f ca="1">'Ведомственная 2020'!H118</f>
        <v>0</v>
      </c>
      <c r="I131" s="22">
        <f t="shared" si="3"/>
        <v>0</v>
      </c>
    </row>
    <row r="132" spans="1:9" s="5" customFormat="1" ht="51.75">
      <c r="A132" s="68" t="s">
        <v>384</v>
      </c>
      <c r="B132" s="13">
        <v>902</v>
      </c>
      <c r="C132" s="14" t="s">
        <v>104</v>
      </c>
      <c r="D132" s="14" t="s">
        <v>107</v>
      </c>
      <c r="E132" s="20" t="s">
        <v>317</v>
      </c>
      <c r="F132" s="21"/>
      <c r="G132" s="22">
        <f>G133</f>
        <v>3146.4</v>
      </c>
      <c r="H132" s="22">
        <f>H133</f>
        <v>0</v>
      </c>
      <c r="I132" s="22">
        <f t="shared" si="3"/>
        <v>0</v>
      </c>
    </row>
    <row r="133" spans="1:9" s="5" customFormat="1" ht="26.25">
      <c r="A133" s="12" t="s">
        <v>351</v>
      </c>
      <c r="B133" s="13">
        <v>902</v>
      </c>
      <c r="C133" s="14" t="s">
        <v>104</v>
      </c>
      <c r="D133" s="14" t="s">
        <v>107</v>
      </c>
      <c r="E133" s="20" t="s">
        <v>350</v>
      </c>
      <c r="F133" s="21"/>
      <c r="G133" s="22">
        <f>G134+G136</f>
        <v>3146.4</v>
      </c>
      <c r="H133" s="22">
        <f>H134+H136</f>
        <v>0</v>
      </c>
      <c r="I133" s="22">
        <f t="shared" si="3"/>
        <v>0</v>
      </c>
    </row>
    <row r="134" spans="1:9" s="5" customFormat="1" ht="54">
      <c r="A134" s="23" t="s">
        <v>348</v>
      </c>
      <c r="B134" s="51">
        <v>902</v>
      </c>
      <c r="C134" s="52" t="s">
        <v>104</v>
      </c>
      <c r="D134" s="52" t="s">
        <v>107</v>
      </c>
      <c r="E134" s="53" t="s">
        <v>360</v>
      </c>
      <c r="F134" s="83"/>
      <c r="G134" s="111">
        <f>G135</f>
        <v>263.39999999999998</v>
      </c>
      <c r="H134" s="111">
        <f>H135</f>
        <v>0</v>
      </c>
      <c r="I134" s="22">
        <f t="shared" ref="I134:I197" si="8">H134/G134*100</f>
        <v>0</v>
      </c>
    </row>
    <row r="135" spans="1:9" s="5" customFormat="1" ht="15.75">
      <c r="A135" s="54" t="s">
        <v>70</v>
      </c>
      <c r="B135" s="38">
        <v>902</v>
      </c>
      <c r="C135" s="39" t="s">
        <v>104</v>
      </c>
      <c r="D135" s="39" t="s">
        <v>107</v>
      </c>
      <c r="E135" s="40" t="s">
        <v>360</v>
      </c>
      <c r="F135" s="41">
        <v>500</v>
      </c>
      <c r="G135" s="27">
        <f ca="1">'Ведомственная 2020'!G248</f>
        <v>263.39999999999998</v>
      </c>
      <c r="H135" s="27">
        <f ca="1">'Ведомственная 2020'!H248</f>
        <v>0</v>
      </c>
      <c r="I135" s="22">
        <f t="shared" si="8"/>
        <v>0</v>
      </c>
    </row>
    <row r="136" spans="1:9" s="5" customFormat="1" ht="54">
      <c r="A136" s="23" t="s">
        <v>349</v>
      </c>
      <c r="B136" s="51">
        <v>902</v>
      </c>
      <c r="C136" s="52" t="s">
        <v>104</v>
      </c>
      <c r="D136" s="52" t="s">
        <v>107</v>
      </c>
      <c r="E136" s="53" t="s">
        <v>360</v>
      </c>
      <c r="F136" s="83"/>
      <c r="G136" s="111">
        <f ca="1">G137</f>
        <v>2883</v>
      </c>
      <c r="H136" s="111">
        <f ca="1">H137</f>
        <v>0</v>
      </c>
      <c r="I136" s="22">
        <f t="shared" si="8"/>
        <v>0</v>
      </c>
    </row>
    <row r="137" spans="1:9" s="5" customFormat="1" ht="15.75">
      <c r="A137" s="54" t="s">
        <v>70</v>
      </c>
      <c r="B137" s="38">
        <v>902</v>
      </c>
      <c r="C137" s="39" t="s">
        <v>104</v>
      </c>
      <c r="D137" s="39" t="s">
        <v>107</v>
      </c>
      <c r="E137" s="40" t="s">
        <v>360</v>
      </c>
      <c r="F137" s="21">
        <v>500</v>
      </c>
      <c r="G137" s="27">
        <f ca="1">'Ведомственная 2020'!G250</f>
        <v>2883</v>
      </c>
      <c r="H137" s="27">
        <f ca="1">'Ведомственная 2020'!H250</f>
        <v>0</v>
      </c>
      <c r="I137" s="22">
        <f t="shared" si="8"/>
        <v>0</v>
      </c>
    </row>
    <row r="138" spans="1:9" s="6" customFormat="1" ht="26.25">
      <c r="A138" s="12" t="s">
        <v>57</v>
      </c>
      <c r="B138" s="13">
        <v>902</v>
      </c>
      <c r="C138" s="14" t="s">
        <v>104</v>
      </c>
      <c r="D138" s="14">
        <v>12</v>
      </c>
      <c r="E138" s="40"/>
      <c r="F138" s="21"/>
      <c r="G138" s="109">
        <f>G142+G139</f>
        <v>350</v>
      </c>
      <c r="H138" s="109">
        <f>H142+H139</f>
        <v>0</v>
      </c>
      <c r="I138" s="22">
        <f t="shared" si="8"/>
        <v>0</v>
      </c>
    </row>
    <row r="139" spans="1:9" s="6" customFormat="1" ht="26.25">
      <c r="A139" s="12" t="s">
        <v>32</v>
      </c>
      <c r="B139" s="13">
        <v>902</v>
      </c>
      <c r="C139" s="14" t="s">
        <v>104</v>
      </c>
      <c r="D139" s="14" t="s">
        <v>117</v>
      </c>
      <c r="E139" s="20" t="s">
        <v>136</v>
      </c>
      <c r="F139" s="62"/>
      <c r="G139" s="109">
        <f>G140</f>
        <v>300</v>
      </c>
      <c r="H139" s="109">
        <f>H140</f>
        <v>0</v>
      </c>
      <c r="I139" s="22">
        <f t="shared" si="8"/>
        <v>0</v>
      </c>
    </row>
    <row r="140" spans="1:9" s="6" customFormat="1" ht="47.25">
      <c r="A140" s="81" t="s">
        <v>389</v>
      </c>
      <c r="B140" s="13">
        <v>902</v>
      </c>
      <c r="C140" s="14" t="s">
        <v>104</v>
      </c>
      <c r="D140" s="14" t="s">
        <v>117</v>
      </c>
      <c r="E140" s="20" t="s">
        <v>390</v>
      </c>
      <c r="F140" s="62"/>
      <c r="G140" s="110">
        <f>G141</f>
        <v>300</v>
      </c>
      <c r="H140" s="110">
        <f>H141</f>
        <v>0</v>
      </c>
      <c r="I140" s="22">
        <f t="shared" si="8"/>
        <v>0</v>
      </c>
    </row>
    <row r="141" spans="1:9" s="6" customFormat="1" ht="26.25">
      <c r="A141" s="69" t="s">
        <v>33</v>
      </c>
      <c r="B141" s="13">
        <v>902</v>
      </c>
      <c r="C141" s="14" t="s">
        <v>104</v>
      </c>
      <c r="D141" s="14" t="s">
        <v>117</v>
      </c>
      <c r="E141" s="40" t="s">
        <v>390</v>
      </c>
      <c r="F141" s="62">
        <v>200</v>
      </c>
      <c r="G141" s="110">
        <f ca="1">'Ведомственная 2020'!G122</f>
        <v>300</v>
      </c>
      <c r="H141" s="110">
        <f ca="1">'Ведомственная 2020'!H122</f>
        <v>0</v>
      </c>
      <c r="I141" s="22">
        <f t="shared" si="8"/>
        <v>0</v>
      </c>
    </row>
    <row r="142" spans="1:9" s="6" customFormat="1" ht="78.75">
      <c r="A142" s="82" t="s">
        <v>336</v>
      </c>
      <c r="B142" s="13">
        <v>902</v>
      </c>
      <c r="C142" s="14" t="s">
        <v>104</v>
      </c>
      <c r="D142" s="14" t="s">
        <v>117</v>
      </c>
      <c r="E142" s="20" t="s">
        <v>180</v>
      </c>
      <c r="F142" s="21"/>
      <c r="G142" s="109">
        <f t="shared" ref="G142:H144" si="9">G143</f>
        <v>50</v>
      </c>
      <c r="H142" s="109">
        <f t="shared" si="9"/>
        <v>0</v>
      </c>
      <c r="I142" s="22">
        <f t="shared" si="8"/>
        <v>0</v>
      </c>
    </row>
    <row r="143" spans="1:9" s="6" customFormat="1" ht="47.25">
      <c r="A143" s="77" t="s">
        <v>178</v>
      </c>
      <c r="B143" s="13">
        <v>902</v>
      </c>
      <c r="C143" s="14" t="s">
        <v>104</v>
      </c>
      <c r="D143" s="14" t="s">
        <v>117</v>
      </c>
      <c r="E143" s="20" t="s">
        <v>179</v>
      </c>
      <c r="F143" s="21"/>
      <c r="G143" s="109">
        <f t="shared" si="9"/>
        <v>50</v>
      </c>
      <c r="H143" s="109">
        <f t="shared" si="9"/>
        <v>0</v>
      </c>
      <c r="I143" s="22">
        <f t="shared" si="8"/>
        <v>0</v>
      </c>
    </row>
    <row r="144" spans="1:9" s="6" customFormat="1" ht="40.5">
      <c r="A144" s="23" t="s">
        <v>124</v>
      </c>
      <c r="B144" s="38">
        <v>902</v>
      </c>
      <c r="C144" s="39" t="s">
        <v>104</v>
      </c>
      <c r="D144" s="39" t="s">
        <v>117</v>
      </c>
      <c r="E144" s="20" t="s">
        <v>181</v>
      </c>
      <c r="F144" s="41"/>
      <c r="G144" s="110">
        <f t="shared" si="9"/>
        <v>50</v>
      </c>
      <c r="H144" s="110">
        <f t="shared" si="9"/>
        <v>0</v>
      </c>
      <c r="I144" s="22">
        <f t="shared" si="8"/>
        <v>0</v>
      </c>
    </row>
    <row r="145" spans="1:9" s="5" customFormat="1" ht="26.25">
      <c r="A145" s="54" t="s">
        <v>33</v>
      </c>
      <c r="B145" s="38">
        <v>902</v>
      </c>
      <c r="C145" s="39" t="s">
        <v>104</v>
      </c>
      <c r="D145" s="39" t="s">
        <v>117</v>
      </c>
      <c r="E145" s="20" t="s">
        <v>181</v>
      </c>
      <c r="F145" s="41">
        <v>200</v>
      </c>
      <c r="G145" s="110">
        <f ca="1">'Ведомственная 2020'!G126+'Ведомственная 2020'!G282</f>
        <v>50</v>
      </c>
      <c r="H145" s="110">
        <f ca="1">'Ведомственная 2020'!H126+'Ведомственная 2020'!H282</f>
        <v>0</v>
      </c>
      <c r="I145" s="22">
        <f t="shared" si="8"/>
        <v>0</v>
      </c>
    </row>
    <row r="146" spans="1:9" s="6" customFormat="1" ht="15.75">
      <c r="A146" s="12" t="s">
        <v>58</v>
      </c>
      <c r="B146" s="13">
        <v>902</v>
      </c>
      <c r="C146" s="14" t="s">
        <v>108</v>
      </c>
      <c r="D146" s="14"/>
      <c r="E146" s="20"/>
      <c r="F146" s="21"/>
      <c r="G146" s="22">
        <f>G147+G183</f>
        <v>41631.9</v>
      </c>
      <c r="H146" s="22">
        <f>H147+H183</f>
        <v>536.29999999999995</v>
      </c>
      <c r="I146" s="22">
        <f t="shared" si="8"/>
        <v>1.2881948697993604</v>
      </c>
    </row>
    <row r="147" spans="1:9" s="4" customFormat="1" ht="15.75">
      <c r="A147" s="12" t="s">
        <v>59</v>
      </c>
      <c r="B147" s="13">
        <v>902</v>
      </c>
      <c r="C147" s="14" t="s">
        <v>108</v>
      </c>
      <c r="D147" s="14" t="s">
        <v>105</v>
      </c>
      <c r="E147" s="20"/>
      <c r="F147" s="21"/>
      <c r="G147" s="22">
        <f>G148+G165</f>
        <v>39402.9</v>
      </c>
      <c r="H147" s="22">
        <f>H148+H165</f>
        <v>536.29999999999995</v>
      </c>
      <c r="I147" s="22">
        <f t="shared" si="8"/>
        <v>1.3610673326074982</v>
      </c>
    </row>
    <row r="148" spans="1:9" s="5" customFormat="1" ht="26.25">
      <c r="A148" s="12" t="s">
        <v>32</v>
      </c>
      <c r="B148" s="13">
        <v>902</v>
      </c>
      <c r="C148" s="14" t="s">
        <v>108</v>
      </c>
      <c r="D148" s="14" t="s">
        <v>105</v>
      </c>
      <c r="E148" s="20" t="s">
        <v>136</v>
      </c>
      <c r="F148" s="21"/>
      <c r="G148" s="109">
        <f>G151+G155+G157+G163+G149+G159+G161</f>
        <v>10323.6</v>
      </c>
      <c r="H148" s="109">
        <f>H151+H155+H157+H163+H149+H159+H161</f>
        <v>536.29999999999995</v>
      </c>
      <c r="I148" s="22">
        <f t="shared" si="8"/>
        <v>5.1948932542911379</v>
      </c>
    </row>
    <row r="149" spans="1:9" s="5" customFormat="1" ht="40.5">
      <c r="A149" s="50" t="s">
        <v>47</v>
      </c>
      <c r="B149" s="51">
        <v>902</v>
      </c>
      <c r="C149" s="52" t="s">
        <v>108</v>
      </c>
      <c r="D149" s="52" t="s">
        <v>105</v>
      </c>
      <c r="E149" s="53" t="s">
        <v>138</v>
      </c>
      <c r="F149" s="83"/>
      <c r="G149" s="109">
        <f>G150</f>
        <v>1000</v>
      </c>
      <c r="H149" s="109">
        <f>H150</f>
        <v>0</v>
      </c>
      <c r="I149" s="22">
        <f t="shared" si="8"/>
        <v>0</v>
      </c>
    </row>
    <row r="150" spans="1:9" s="5" customFormat="1" ht="15.75">
      <c r="A150" s="71" t="s">
        <v>31</v>
      </c>
      <c r="B150" s="38">
        <v>902</v>
      </c>
      <c r="C150" s="39" t="s">
        <v>108</v>
      </c>
      <c r="D150" s="39" t="s">
        <v>105</v>
      </c>
      <c r="E150" s="40" t="s">
        <v>138</v>
      </c>
      <c r="F150" s="41">
        <v>400</v>
      </c>
      <c r="G150" s="110">
        <f ca="1">'Ведомственная 2020'!G131</f>
        <v>1000</v>
      </c>
      <c r="H150" s="110">
        <f ca="1">'Ведомственная 2020'!H131</f>
        <v>0</v>
      </c>
      <c r="I150" s="22">
        <f t="shared" si="8"/>
        <v>0</v>
      </c>
    </row>
    <row r="151" spans="1:9" s="6" customFormat="1" ht="26.25">
      <c r="A151" s="12" t="s">
        <v>60</v>
      </c>
      <c r="B151" s="13">
        <v>902</v>
      </c>
      <c r="C151" s="14" t="s">
        <v>108</v>
      </c>
      <c r="D151" s="14" t="s">
        <v>105</v>
      </c>
      <c r="E151" s="20" t="s">
        <v>182</v>
      </c>
      <c r="F151" s="21"/>
      <c r="G151" s="109">
        <f ca="1">G152+G153+G154</f>
        <v>0</v>
      </c>
      <c r="H151" s="109">
        <f ca="1">H152+H153+H154</f>
        <v>0</v>
      </c>
      <c r="I151" s="22">
        <v>0</v>
      </c>
    </row>
    <row r="152" spans="1:9" s="4" customFormat="1" ht="26.25">
      <c r="A152" s="71" t="s">
        <v>33</v>
      </c>
      <c r="B152" s="38">
        <v>902</v>
      </c>
      <c r="C152" s="39" t="s">
        <v>108</v>
      </c>
      <c r="D152" s="39" t="s">
        <v>105</v>
      </c>
      <c r="E152" s="40" t="s">
        <v>182</v>
      </c>
      <c r="F152" s="41">
        <v>200</v>
      </c>
      <c r="G152" s="110">
        <f ca="1">'Ведомственная 2020'!G133</f>
        <v>0</v>
      </c>
      <c r="H152" s="110">
        <f ca="1">'Ведомственная 2020'!H133</f>
        <v>0</v>
      </c>
      <c r="I152" s="22">
        <v>0</v>
      </c>
    </row>
    <row r="153" spans="1:9" s="5" customFormat="1" ht="26.25">
      <c r="A153" s="71" t="s">
        <v>61</v>
      </c>
      <c r="B153" s="38">
        <v>902</v>
      </c>
      <c r="C153" s="39" t="s">
        <v>108</v>
      </c>
      <c r="D153" s="39" t="s">
        <v>105</v>
      </c>
      <c r="E153" s="40" t="s">
        <v>182</v>
      </c>
      <c r="F153" s="41">
        <v>400</v>
      </c>
      <c r="G153" s="110">
        <f ca="1">'Ведомственная 2020'!G134</f>
        <v>0</v>
      </c>
      <c r="H153" s="110">
        <f ca="1">'Ведомственная 2020'!H134</f>
        <v>0</v>
      </c>
      <c r="I153" s="22">
        <v>0</v>
      </c>
    </row>
    <row r="154" spans="1:9" s="6" customFormat="1" ht="15.75">
      <c r="A154" s="71" t="s">
        <v>31</v>
      </c>
      <c r="B154" s="38">
        <v>902</v>
      </c>
      <c r="C154" s="39" t="s">
        <v>108</v>
      </c>
      <c r="D154" s="39" t="s">
        <v>105</v>
      </c>
      <c r="E154" s="40" t="s">
        <v>182</v>
      </c>
      <c r="F154" s="41">
        <v>800</v>
      </c>
      <c r="G154" s="110">
        <f ca="1">'Ведомственная 2020'!G135</f>
        <v>0</v>
      </c>
      <c r="H154" s="110">
        <f ca="1">'Ведомственная 2020'!H135</f>
        <v>0</v>
      </c>
      <c r="I154" s="22">
        <v>0</v>
      </c>
    </row>
    <row r="155" spans="1:9" s="6" customFormat="1" ht="27">
      <c r="A155" s="114" t="s">
        <v>126</v>
      </c>
      <c r="B155" s="115">
        <v>902</v>
      </c>
      <c r="C155" s="116" t="s">
        <v>108</v>
      </c>
      <c r="D155" s="116" t="s">
        <v>105</v>
      </c>
      <c r="E155" s="84" t="s">
        <v>183</v>
      </c>
      <c r="F155" s="63"/>
      <c r="G155" s="58">
        <f ca="1">G156</f>
        <v>0</v>
      </c>
      <c r="H155" s="58">
        <f ca="1">H156</f>
        <v>0</v>
      </c>
      <c r="I155" s="22">
        <v>0</v>
      </c>
    </row>
    <row r="156" spans="1:9" s="6" customFormat="1" ht="15.75">
      <c r="A156" s="54" t="s">
        <v>31</v>
      </c>
      <c r="B156" s="117">
        <v>902</v>
      </c>
      <c r="C156" s="118" t="s">
        <v>108</v>
      </c>
      <c r="D156" s="118" t="s">
        <v>105</v>
      </c>
      <c r="E156" s="85" t="s">
        <v>183</v>
      </c>
      <c r="F156" s="62">
        <v>800</v>
      </c>
      <c r="G156" s="58">
        <f ca="1">'Ведомственная 2020'!G137</f>
        <v>0</v>
      </c>
      <c r="H156" s="58">
        <f ca="1">'Ведомственная 2020'!H137</f>
        <v>0</v>
      </c>
      <c r="I156" s="22">
        <v>0</v>
      </c>
    </row>
    <row r="157" spans="1:9" s="6" customFormat="1" ht="81">
      <c r="A157" s="23" t="s">
        <v>132</v>
      </c>
      <c r="B157" s="13">
        <v>902</v>
      </c>
      <c r="C157" s="14" t="s">
        <v>108</v>
      </c>
      <c r="D157" s="14" t="s">
        <v>105</v>
      </c>
      <c r="E157" s="20" t="s">
        <v>244</v>
      </c>
      <c r="F157" s="21"/>
      <c r="G157" s="58">
        <f ca="1">G158</f>
        <v>5084</v>
      </c>
      <c r="H157" s="58">
        <f ca="1">H158</f>
        <v>536.29999999999995</v>
      </c>
      <c r="I157" s="22">
        <f t="shared" si="8"/>
        <v>10.548780487804878</v>
      </c>
    </row>
    <row r="158" spans="1:9" s="6" customFormat="1" ht="15.75">
      <c r="A158" s="69" t="s">
        <v>70</v>
      </c>
      <c r="B158" s="13">
        <v>902</v>
      </c>
      <c r="C158" s="14" t="s">
        <v>108</v>
      </c>
      <c r="D158" s="14" t="s">
        <v>105</v>
      </c>
      <c r="E158" s="40" t="s">
        <v>244</v>
      </c>
      <c r="F158" s="21">
        <v>500</v>
      </c>
      <c r="G158" s="58">
        <f ca="1">'Ведомственная 2020'!G255</f>
        <v>5084</v>
      </c>
      <c r="H158" s="58">
        <f ca="1">'Ведомственная 2020'!H255</f>
        <v>536.29999999999995</v>
      </c>
      <c r="I158" s="22">
        <f t="shared" si="8"/>
        <v>10.548780487804878</v>
      </c>
    </row>
    <row r="159" spans="1:9" s="6" customFormat="1" ht="148.5">
      <c r="A159" s="23" t="s">
        <v>401</v>
      </c>
      <c r="B159" s="51">
        <v>902</v>
      </c>
      <c r="C159" s="52" t="s">
        <v>108</v>
      </c>
      <c r="D159" s="52" t="s">
        <v>105</v>
      </c>
      <c r="E159" s="84" t="s">
        <v>403</v>
      </c>
      <c r="F159" s="63"/>
      <c r="G159" s="60">
        <f ca="1">G160</f>
        <v>2000</v>
      </c>
      <c r="H159" s="60">
        <f ca="1">H160</f>
        <v>0</v>
      </c>
      <c r="I159" s="22">
        <f t="shared" si="8"/>
        <v>0</v>
      </c>
    </row>
    <row r="160" spans="1:9" s="6" customFormat="1" ht="26.25">
      <c r="A160" s="69" t="s">
        <v>61</v>
      </c>
      <c r="B160" s="38">
        <v>902</v>
      </c>
      <c r="C160" s="39" t="s">
        <v>108</v>
      </c>
      <c r="D160" s="39" t="s">
        <v>105</v>
      </c>
      <c r="E160" s="85" t="s">
        <v>403</v>
      </c>
      <c r="F160" s="62">
        <v>400</v>
      </c>
      <c r="G160" s="58">
        <f ca="1">'Ведомственная 2020'!G139</f>
        <v>2000</v>
      </c>
      <c r="H160" s="58">
        <f ca="1">'Ведомственная 2020'!H139</f>
        <v>0</v>
      </c>
      <c r="I160" s="22">
        <f t="shared" si="8"/>
        <v>0</v>
      </c>
    </row>
    <row r="161" spans="1:9" s="6" customFormat="1" ht="148.5">
      <c r="A161" s="23" t="s">
        <v>404</v>
      </c>
      <c r="B161" s="51">
        <v>902</v>
      </c>
      <c r="C161" s="52" t="s">
        <v>108</v>
      </c>
      <c r="D161" s="52" t="s">
        <v>105</v>
      </c>
      <c r="E161" s="84" t="s">
        <v>403</v>
      </c>
      <c r="F161" s="63"/>
      <c r="G161" s="58">
        <f ca="1">G162</f>
        <v>2000</v>
      </c>
      <c r="H161" s="58">
        <f ca="1">H162</f>
        <v>0</v>
      </c>
      <c r="I161" s="22">
        <f t="shared" si="8"/>
        <v>0</v>
      </c>
    </row>
    <row r="162" spans="1:9" s="6" customFormat="1" ht="26.25">
      <c r="A162" s="69" t="s">
        <v>61</v>
      </c>
      <c r="B162" s="38">
        <v>902</v>
      </c>
      <c r="C162" s="39" t="s">
        <v>108</v>
      </c>
      <c r="D162" s="39" t="s">
        <v>105</v>
      </c>
      <c r="E162" s="85" t="s">
        <v>403</v>
      </c>
      <c r="F162" s="62">
        <v>400</v>
      </c>
      <c r="G162" s="58">
        <f ca="1">'Ведомственная 2020'!G141</f>
        <v>2000</v>
      </c>
      <c r="H162" s="58">
        <f ca="1">'Ведомственная 2020'!H141</f>
        <v>0</v>
      </c>
      <c r="I162" s="22">
        <f t="shared" si="8"/>
        <v>0</v>
      </c>
    </row>
    <row r="163" spans="1:9" s="6" customFormat="1" ht="81">
      <c r="A163" s="23" t="s">
        <v>371</v>
      </c>
      <c r="B163" s="51">
        <v>902</v>
      </c>
      <c r="C163" s="52" t="s">
        <v>108</v>
      </c>
      <c r="D163" s="52" t="s">
        <v>105</v>
      </c>
      <c r="E163" s="84" t="s">
        <v>372</v>
      </c>
      <c r="F163" s="83"/>
      <c r="G163" s="60">
        <f ca="1">G164</f>
        <v>239.6</v>
      </c>
      <c r="H163" s="60">
        <f ca="1">H164</f>
        <v>0</v>
      </c>
      <c r="I163" s="22">
        <f t="shared" si="8"/>
        <v>0</v>
      </c>
    </row>
    <row r="164" spans="1:9" s="6" customFormat="1" ht="16.5" thickBot="1">
      <c r="A164" s="54" t="s">
        <v>31</v>
      </c>
      <c r="B164" s="38">
        <v>902</v>
      </c>
      <c r="C164" s="39" t="s">
        <v>108</v>
      </c>
      <c r="D164" s="39" t="s">
        <v>105</v>
      </c>
      <c r="E164" s="85" t="s">
        <v>373</v>
      </c>
      <c r="F164" s="21">
        <v>800</v>
      </c>
      <c r="G164" s="58">
        <f ca="1">'Ведомственная 2020'!G143</f>
        <v>239.6</v>
      </c>
      <c r="H164" s="58">
        <f ca="1">'Ведомственная 2020'!H143</f>
        <v>0</v>
      </c>
      <c r="I164" s="22">
        <f t="shared" si="8"/>
        <v>0</v>
      </c>
    </row>
    <row r="165" spans="1:9" s="6" customFormat="1" ht="95.25" thickBot="1">
      <c r="A165" s="86" t="s">
        <v>2</v>
      </c>
      <c r="B165" s="13">
        <v>902</v>
      </c>
      <c r="C165" s="14" t="s">
        <v>108</v>
      </c>
      <c r="D165" s="14" t="s">
        <v>105</v>
      </c>
      <c r="E165" s="87" t="s">
        <v>187</v>
      </c>
      <c r="F165" s="21"/>
      <c r="G165" s="22">
        <f>G166</f>
        <v>29079.3</v>
      </c>
      <c r="H165" s="22">
        <f>H166</f>
        <v>0</v>
      </c>
      <c r="I165" s="22">
        <f t="shared" si="8"/>
        <v>0</v>
      </c>
    </row>
    <row r="166" spans="1:9" s="6" customFormat="1" ht="79.5" thickBot="1">
      <c r="A166" s="72" t="s">
        <v>340</v>
      </c>
      <c r="B166" s="13">
        <v>902</v>
      </c>
      <c r="C166" s="14" t="s">
        <v>108</v>
      </c>
      <c r="D166" s="14" t="s">
        <v>105</v>
      </c>
      <c r="E166" s="88" t="s">
        <v>188</v>
      </c>
      <c r="F166" s="21"/>
      <c r="G166" s="22">
        <f>G167+G171+G173+G169+G175+G177+G179+G181</f>
        <v>29079.3</v>
      </c>
      <c r="H166" s="22">
        <f>H167+H171+H173+H169+H175+H177+H179+H181</f>
        <v>0</v>
      </c>
      <c r="I166" s="22">
        <f t="shared" si="8"/>
        <v>0</v>
      </c>
    </row>
    <row r="167" spans="1:9" s="6" customFormat="1" ht="32.25" thickBot="1">
      <c r="A167" s="74" t="s">
        <v>341</v>
      </c>
      <c r="B167" s="13">
        <v>902</v>
      </c>
      <c r="C167" s="52" t="s">
        <v>108</v>
      </c>
      <c r="D167" s="52" t="s">
        <v>105</v>
      </c>
      <c r="E167" s="89" t="s">
        <v>342</v>
      </c>
      <c r="F167" s="83"/>
      <c r="G167" s="111">
        <f>G168</f>
        <v>0</v>
      </c>
      <c r="H167" s="111">
        <f>H168</f>
        <v>0</v>
      </c>
      <c r="I167" s="22">
        <v>0</v>
      </c>
    </row>
    <row r="168" spans="1:9" s="6" customFormat="1" ht="26.25">
      <c r="A168" s="71" t="s">
        <v>61</v>
      </c>
      <c r="B168" s="38">
        <v>902</v>
      </c>
      <c r="C168" s="39" t="s">
        <v>108</v>
      </c>
      <c r="D168" s="39" t="s">
        <v>105</v>
      </c>
      <c r="E168" s="40" t="s">
        <v>343</v>
      </c>
      <c r="F168" s="21">
        <v>400</v>
      </c>
      <c r="G168" s="27">
        <f ca="1">'Ведомственная 2020'!G147</f>
        <v>0</v>
      </c>
      <c r="H168" s="27">
        <f ca="1">'Ведомственная 2020'!H147</f>
        <v>0</v>
      </c>
      <c r="I168" s="22">
        <v>0</v>
      </c>
    </row>
    <row r="169" spans="1:9" s="6" customFormat="1" ht="94.5">
      <c r="A169" s="81" t="s">
        <v>392</v>
      </c>
      <c r="B169" s="51">
        <v>902</v>
      </c>
      <c r="C169" s="52" t="s">
        <v>108</v>
      </c>
      <c r="D169" s="52" t="s">
        <v>105</v>
      </c>
      <c r="E169" s="90" t="s">
        <v>370</v>
      </c>
      <c r="F169" s="63"/>
      <c r="G169" s="22">
        <f ca="1">G170</f>
        <v>3599.9</v>
      </c>
      <c r="H169" s="22">
        <f ca="1">H170</f>
        <v>0</v>
      </c>
      <c r="I169" s="22">
        <f t="shared" si="8"/>
        <v>0</v>
      </c>
    </row>
    <row r="170" spans="1:9" s="6" customFormat="1" ht="26.25">
      <c r="A170" s="71" t="s">
        <v>61</v>
      </c>
      <c r="B170" s="38">
        <v>902</v>
      </c>
      <c r="C170" s="39" t="s">
        <v>108</v>
      </c>
      <c r="D170" s="39" t="s">
        <v>105</v>
      </c>
      <c r="E170" s="91" t="s">
        <v>370</v>
      </c>
      <c r="F170" s="62">
        <v>400</v>
      </c>
      <c r="G170" s="27">
        <f ca="1">'Ведомственная 2020'!G149</f>
        <v>3599.9</v>
      </c>
      <c r="H170" s="27">
        <f ca="1">'Ведомственная 2020'!H149</f>
        <v>0</v>
      </c>
      <c r="I170" s="22">
        <f t="shared" si="8"/>
        <v>0</v>
      </c>
    </row>
    <row r="171" spans="1:9" s="6" customFormat="1" ht="78.75">
      <c r="A171" s="81" t="s">
        <v>366</v>
      </c>
      <c r="B171" s="51">
        <v>902</v>
      </c>
      <c r="C171" s="52" t="s">
        <v>108</v>
      </c>
      <c r="D171" s="52" t="s">
        <v>105</v>
      </c>
      <c r="E171" s="90" t="s">
        <v>370</v>
      </c>
      <c r="F171" s="83"/>
      <c r="G171" s="111">
        <f ca="1">G172</f>
        <v>586</v>
      </c>
      <c r="H171" s="111">
        <f ca="1">H172</f>
        <v>0</v>
      </c>
      <c r="I171" s="22">
        <f t="shared" si="8"/>
        <v>0</v>
      </c>
    </row>
    <row r="172" spans="1:9" s="6" customFormat="1" ht="26.25">
      <c r="A172" s="71" t="s">
        <v>61</v>
      </c>
      <c r="B172" s="38">
        <v>902</v>
      </c>
      <c r="C172" s="39" t="s">
        <v>108</v>
      </c>
      <c r="D172" s="39" t="s">
        <v>105</v>
      </c>
      <c r="E172" s="91" t="s">
        <v>370</v>
      </c>
      <c r="F172" s="21">
        <v>400</v>
      </c>
      <c r="G172" s="27">
        <f ca="1">'Ведомственная 2020'!G151</f>
        <v>586</v>
      </c>
      <c r="H172" s="27">
        <f ca="1">'Ведомственная 2020'!H151</f>
        <v>0</v>
      </c>
      <c r="I172" s="22">
        <f t="shared" si="8"/>
        <v>0</v>
      </c>
    </row>
    <row r="173" spans="1:9" s="6" customFormat="1" ht="78.75">
      <c r="A173" s="81" t="s">
        <v>369</v>
      </c>
      <c r="B173" s="51">
        <v>902</v>
      </c>
      <c r="C173" s="52" t="s">
        <v>108</v>
      </c>
      <c r="D173" s="52" t="s">
        <v>105</v>
      </c>
      <c r="E173" s="90" t="s">
        <v>370</v>
      </c>
      <c r="F173" s="83"/>
      <c r="G173" s="27">
        <f ca="1">G174</f>
        <v>2787.2</v>
      </c>
      <c r="H173" s="27">
        <f ca="1">H174</f>
        <v>0</v>
      </c>
      <c r="I173" s="22">
        <f t="shared" si="8"/>
        <v>0</v>
      </c>
    </row>
    <row r="174" spans="1:9" s="6" customFormat="1" ht="26.25">
      <c r="A174" s="71" t="s">
        <v>61</v>
      </c>
      <c r="B174" s="38">
        <v>902</v>
      </c>
      <c r="C174" s="39" t="s">
        <v>108</v>
      </c>
      <c r="D174" s="39" t="s">
        <v>105</v>
      </c>
      <c r="E174" s="91" t="s">
        <v>370</v>
      </c>
      <c r="F174" s="21">
        <v>400</v>
      </c>
      <c r="G174" s="27">
        <f ca="1">'Ведомственная 2020'!G153</f>
        <v>2787.2</v>
      </c>
      <c r="H174" s="27">
        <f ca="1">'Ведомственная 2020'!H153</f>
        <v>0</v>
      </c>
      <c r="I174" s="22">
        <f t="shared" si="8"/>
        <v>0</v>
      </c>
    </row>
    <row r="175" spans="1:9" s="6" customFormat="1" ht="94.5">
      <c r="A175" s="81" t="s">
        <v>393</v>
      </c>
      <c r="B175" s="51">
        <v>902</v>
      </c>
      <c r="C175" s="52" t="s">
        <v>108</v>
      </c>
      <c r="D175" s="52" t="s">
        <v>105</v>
      </c>
      <c r="E175" s="90" t="s">
        <v>394</v>
      </c>
      <c r="F175" s="63"/>
      <c r="G175" s="22">
        <f ca="1">G176</f>
        <v>8893.2000000000007</v>
      </c>
      <c r="H175" s="22">
        <f ca="1">H176</f>
        <v>0</v>
      </c>
      <c r="I175" s="22">
        <f t="shared" si="8"/>
        <v>0</v>
      </c>
    </row>
    <row r="176" spans="1:9" s="6" customFormat="1" ht="26.25">
      <c r="A176" s="71" t="s">
        <v>61</v>
      </c>
      <c r="B176" s="38">
        <v>902</v>
      </c>
      <c r="C176" s="39" t="s">
        <v>108</v>
      </c>
      <c r="D176" s="39" t="s">
        <v>105</v>
      </c>
      <c r="E176" s="91" t="s">
        <v>394</v>
      </c>
      <c r="F176" s="62">
        <v>400</v>
      </c>
      <c r="G176" s="27">
        <f ca="1">'Ведомственная 2020'!G155</f>
        <v>8893.2000000000007</v>
      </c>
      <c r="H176" s="27">
        <f ca="1">'Ведомственная 2020'!H155</f>
        <v>0</v>
      </c>
      <c r="I176" s="22">
        <f t="shared" si="8"/>
        <v>0</v>
      </c>
    </row>
    <row r="177" spans="1:9" s="6" customFormat="1" ht="78.75">
      <c r="A177" s="81" t="s">
        <v>395</v>
      </c>
      <c r="B177" s="51">
        <v>902</v>
      </c>
      <c r="C177" s="52" t="s">
        <v>108</v>
      </c>
      <c r="D177" s="52" t="s">
        <v>105</v>
      </c>
      <c r="E177" s="90" t="s">
        <v>394</v>
      </c>
      <c r="F177" s="63"/>
      <c r="G177" s="22">
        <f ca="1">G178</f>
        <v>1447.7</v>
      </c>
      <c r="H177" s="22">
        <f ca="1">H178</f>
        <v>0</v>
      </c>
      <c r="I177" s="22">
        <f t="shared" si="8"/>
        <v>0</v>
      </c>
    </row>
    <row r="178" spans="1:9" s="6" customFormat="1" ht="26.25">
      <c r="A178" s="71" t="s">
        <v>61</v>
      </c>
      <c r="B178" s="38">
        <v>902</v>
      </c>
      <c r="C178" s="39" t="s">
        <v>108</v>
      </c>
      <c r="D178" s="39" t="s">
        <v>105</v>
      </c>
      <c r="E178" s="91" t="s">
        <v>394</v>
      </c>
      <c r="F178" s="62">
        <v>400</v>
      </c>
      <c r="G178" s="27">
        <f ca="1">'Ведомственная 2020'!G157</f>
        <v>1447.7</v>
      </c>
      <c r="H178" s="27">
        <f ca="1">'Ведомственная 2020'!H157</f>
        <v>0</v>
      </c>
      <c r="I178" s="22">
        <f t="shared" si="8"/>
        <v>0</v>
      </c>
    </row>
    <row r="179" spans="1:9" s="6" customFormat="1" ht="94.5">
      <c r="A179" s="81" t="s">
        <v>396</v>
      </c>
      <c r="B179" s="51">
        <v>902</v>
      </c>
      <c r="C179" s="52" t="s">
        <v>108</v>
      </c>
      <c r="D179" s="52" t="s">
        <v>105</v>
      </c>
      <c r="E179" s="90" t="s">
        <v>394</v>
      </c>
      <c r="F179" s="63"/>
      <c r="G179" s="22">
        <f ca="1">G180</f>
        <v>10118.200000000001</v>
      </c>
      <c r="H179" s="22">
        <f ca="1">H180</f>
        <v>0</v>
      </c>
      <c r="I179" s="22">
        <f t="shared" si="8"/>
        <v>0</v>
      </c>
    </row>
    <row r="180" spans="1:9" s="6" customFormat="1" ht="26.25">
      <c r="A180" s="71" t="s">
        <v>61</v>
      </c>
      <c r="B180" s="38">
        <v>902</v>
      </c>
      <c r="C180" s="39" t="s">
        <v>108</v>
      </c>
      <c r="D180" s="39" t="s">
        <v>105</v>
      </c>
      <c r="E180" s="91" t="s">
        <v>394</v>
      </c>
      <c r="F180" s="62">
        <v>400</v>
      </c>
      <c r="G180" s="27">
        <f ca="1">'Ведомственная 2020'!G159</f>
        <v>10118.200000000001</v>
      </c>
      <c r="H180" s="27">
        <f ca="1">'Ведомственная 2020'!H159</f>
        <v>0</v>
      </c>
      <c r="I180" s="22">
        <f t="shared" si="8"/>
        <v>0</v>
      </c>
    </row>
    <row r="181" spans="1:9" s="6" customFormat="1" ht="78.75">
      <c r="A181" s="81" t="s">
        <v>397</v>
      </c>
      <c r="B181" s="51">
        <v>902</v>
      </c>
      <c r="C181" s="52" t="s">
        <v>108</v>
      </c>
      <c r="D181" s="52" t="s">
        <v>105</v>
      </c>
      <c r="E181" s="90" t="s">
        <v>394</v>
      </c>
      <c r="F181" s="63"/>
      <c r="G181" s="22">
        <f ca="1">G182</f>
        <v>1647.1</v>
      </c>
      <c r="H181" s="22">
        <f ca="1">H182</f>
        <v>0</v>
      </c>
      <c r="I181" s="22">
        <f t="shared" si="8"/>
        <v>0</v>
      </c>
    </row>
    <row r="182" spans="1:9" s="6" customFormat="1" ht="26.25">
      <c r="A182" s="71" t="s">
        <v>61</v>
      </c>
      <c r="B182" s="38">
        <v>902</v>
      </c>
      <c r="C182" s="39" t="s">
        <v>108</v>
      </c>
      <c r="D182" s="39" t="s">
        <v>105</v>
      </c>
      <c r="E182" s="91" t="s">
        <v>394</v>
      </c>
      <c r="F182" s="62">
        <v>400</v>
      </c>
      <c r="G182" s="27">
        <f ca="1">'Ведомственная 2020'!G161</f>
        <v>1647.1</v>
      </c>
      <c r="H182" s="27">
        <f ca="1">'Ведомственная 2020'!H161</f>
        <v>0</v>
      </c>
      <c r="I182" s="22">
        <f t="shared" si="8"/>
        <v>0</v>
      </c>
    </row>
    <row r="183" spans="1:9" s="6" customFormat="1" ht="15.75">
      <c r="A183" s="68" t="s">
        <v>316</v>
      </c>
      <c r="B183" s="13">
        <v>902</v>
      </c>
      <c r="C183" s="14" t="s">
        <v>108</v>
      </c>
      <c r="D183" s="14" t="s">
        <v>103</v>
      </c>
      <c r="E183" s="20"/>
      <c r="F183" s="21"/>
      <c r="G183" s="22">
        <f>G184+G187</f>
        <v>2229</v>
      </c>
      <c r="H183" s="22">
        <f>H184+H187</f>
        <v>0</v>
      </c>
      <c r="I183" s="22">
        <f t="shared" si="8"/>
        <v>0</v>
      </c>
    </row>
    <row r="184" spans="1:9" s="6" customFormat="1" ht="26.25">
      <c r="A184" s="12" t="s">
        <v>32</v>
      </c>
      <c r="B184" s="73">
        <v>902</v>
      </c>
      <c r="C184" s="14" t="s">
        <v>108</v>
      </c>
      <c r="D184" s="14" t="s">
        <v>103</v>
      </c>
      <c r="E184" s="20" t="s">
        <v>136</v>
      </c>
      <c r="F184" s="21"/>
      <c r="G184" s="22">
        <f>G185</f>
        <v>177.6</v>
      </c>
      <c r="H184" s="22">
        <f>H185</f>
        <v>0</v>
      </c>
      <c r="I184" s="22">
        <f t="shared" si="8"/>
        <v>0</v>
      </c>
    </row>
    <row r="185" spans="1:9" s="6" customFormat="1" ht="26.25">
      <c r="A185" s="12" t="s">
        <v>345</v>
      </c>
      <c r="B185" s="73">
        <v>902</v>
      </c>
      <c r="C185" s="14" t="s">
        <v>108</v>
      </c>
      <c r="D185" s="14" t="s">
        <v>103</v>
      </c>
      <c r="E185" s="20" t="s">
        <v>346</v>
      </c>
      <c r="F185" s="21"/>
      <c r="G185" s="22">
        <f>G186</f>
        <v>177.6</v>
      </c>
      <c r="H185" s="22">
        <f>H186</f>
        <v>0</v>
      </c>
      <c r="I185" s="22">
        <f t="shared" si="8"/>
        <v>0</v>
      </c>
    </row>
    <row r="186" spans="1:9" s="6" customFormat="1" ht="16.5" thickBot="1">
      <c r="A186" s="69" t="s">
        <v>70</v>
      </c>
      <c r="B186" s="101">
        <v>902</v>
      </c>
      <c r="C186" s="39" t="s">
        <v>108</v>
      </c>
      <c r="D186" s="39" t="s">
        <v>103</v>
      </c>
      <c r="E186" s="40" t="s">
        <v>347</v>
      </c>
      <c r="F186" s="41">
        <v>500</v>
      </c>
      <c r="G186" s="27">
        <f ca="1">'Ведомственная 2020'!G259</f>
        <v>177.6</v>
      </c>
      <c r="H186" s="27">
        <f ca="1">'Ведомственная 2020'!H259</f>
        <v>0</v>
      </c>
      <c r="I186" s="22">
        <f t="shared" si="8"/>
        <v>0</v>
      </c>
    </row>
    <row r="187" spans="1:9" s="6" customFormat="1" ht="95.25" thickBot="1">
      <c r="A187" s="86" t="s">
        <v>2</v>
      </c>
      <c r="B187" s="13">
        <v>902</v>
      </c>
      <c r="C187" s="14" t="s">
        <v>108</v>
      </c>
      <c r="D187" s="14" t="s">
        <v>103</v>
      </c>
      <c r="E187" s="87" t="s">
        <v>187</v>
      </c>
      <c r="F187" s="21"/>
      <c r="G187" s="22">
        <f t="shared" ref="G187:H189" si="10">G188</f>
        <v>2051.4</v>
      </c>
      <c r="H187" s="22">
        <f t="shared" si="10"/>
        <v>0</v>
      </c>
      <c r="I187" s="22">
        <f t="shared" si="8"/>
        <v>0</v>
      </c>
    </row>
    <row r="188" spans="1:9" s="6" customFormat="1" ht="79.5" thickBot="1">
      <c r="A188" s="72" t="s">
        <v>340</v>
      </c>
      <c r="B188" s="13">
        <v>902</v>
      </c>
      <c r="C188" s="14" t="s">
        <v>108</v>
      </c>
      <c r="D188" s="14" t="s">
        <v>103</v>
      </c>
      <c r="E188" s="88" t="s">
        <v>188</v>
      </c>
      <c r="F188" s="21"/>
      <c r="G188" s="22">
        <f t="shared" si="10"/>
        <v>2051.4</v>
      </c>
      <c r="H188" s="22">
        <f t="shared" si="10"/>
        <v>0</v>
      </c>
      <c r="I188" s="22">
        <f t="shared" si="8"/>
        <v>0</v>
      </c>
    </row>
    <row r="189" spans="1:9" s="6" customFormat="1" ht="48" thickBot="1">
      <c r="A189" s="74" t="s">
        <v>5</v>
      </c>
      <c r="B189" s="13">
        <v>902</v>
      </c>
      <c r="C189" s="52" t="s">
        <v>108</v>
      </c>
      <c r="D189" s="52" t="s">
        <v>103</v>
      </c>
      <c r="E189" s="89" t="s">
        <v>3</v>
      </c>
      <c r="F189" s="83"/>
      <c r="G189" s="111">
        <f t="shared" si="10"/>
        <v>2051.4</v>
      </c>
      <c r="H189" s="111">
        <f t="shared" si="10"/>
        <v>0</v>
      </c>
      <c r="I189" s="22">
        <f t="shared" si="8"/>
        <v>0</v>
      </c>
    </row>
    <row r="190" spans="1:9" s="6" customFormat="1" ht="39">
      <c r="A190" s="71" t="s">
        <v>77</v>
      </c>
      <c r="B190" s="38">
        <v>902</v>
      </c>
      <c r="C190" s="39" t="s">
        <v>108</v>
      </c>
      <c r="D190" s="39" t="s">
        <v>103</v>
      </c>
      <c r="E190" s="40" t="s">
        <v>4</v>
      </c>
      <c r="F190" s="21">
        <v>600</v>
      </c>
      <c r="G190" s="27">
        <f ca="1">'Ведомственная 2020'!G166</f>
        <v>2051.4</v>
      </c>
      <c r="H190" s="27">
        <f ca="1">'Ведомственная 2020'!H166</f>
        <v>0</v>
      </c>
      <c r="I190" s="22">
        <f t="shared" si="8"/>
        <v>0</v>
      </c>
    </row>
    <row r="191" spans="1:9" s="6" customFormat="1" ht="15.75">
      <c r="A191" s="12" t="s">
        <v>18</v>
      </c>
      <c r="B191" s="13">
        <v>902</v>
      </c>
      <c r="C191" s="14" t="s">
        <v>110</v>
      </c>
      <c r="D191" s="14"/>
      <c r="E191" s="20"/>
      <c r="F191" s="21"/>
      <c r="G191" s="22">
        <f t="shared" ref="G191:H195" si="11">G192</f>
        <v>100</v>
      </c>
      <c r="H191" s="22">
        <f t="shared" si="11"/>
        <v>0</v>
      </c>
      <c r="I191" s="22">
        <f t="shared" si="8"/>
        <v>0</v>
      </c>
    </row>
    <row r="192" spans="1:9" s="5" customFormat="1" ht="26.25">
      <c r="A192" s="12" t="s">
        <v>62</v>
      </c>
      <c r="B192" s="13">
        <v>902</v>
      </c>
      <c r="C192" s="14" t="s">
        <v>110</v>
      </c>
      <c r="D192" s="14" t="s">
        <v>103</v>
      </c>
      <c r="E192" s="20"/>
      <c r="F192" s="21"/>
      <c r="G192" s="22">
        <f t="shared" si="11"/>
        <v>100</v>
      </c>
      <c r="H192" s="22">
        <f t="shared" si="11"/>
        <v>0</v>
      </c>
      <c r="I192" s="22">
        <f t="shared" si="8"/>
        <v>0</v>
      </c>
    </row>
    <row r="193" spans="1:9" s="6" customFormat="1" ht="63">
      <c r="A193" s="82" t="s">
        <v>125</v>
      </c>
      <c r="B193" s="38">
        <v>902</v>
      </c>
      <c r="C193" s="39" t="s">
        <v>110</v>
      </c>
      <c r="D193" s="39" t="s">
        <v>103</v>
      </c>
      <c r="E193" s="20" t="s">
        <v>190</v>
      </c>
      <c r="F193" s="21"/>
      <c r="G193" s="27">
        <f t="shared" si="11"/>
        <v>100</v>
      </c>
      <c r="H193" s="27">
        <f t="shared" si="11"/>
        <v>0</v>
      </c>
      <c r="I193" s="22">
        <f t="shared" si="8"/>
        <v>0</v>
      </c>
    </row>
    <row r="194" spans="1:9" s="6" customFormat="1" ht="94.5">
      <c r="A194" s="92" t="s">
        <v>189</v>
      </c>
      <c r="B194" s="38">
        <v>902</v>
      </c>
      <c r="C194" s="39" t="s">
        <v>110</v>
      </c>
      <c r="D194" s="39" t="s">
        <v>103</v>
      </c>
      <c r="E194" s="20" t="s">
        <v>191</v>
      </c>
      <c r="F194" s="21"/>
      <c r="G194" s="27">
        <f t="shared" si="11"/>
        <v>100</v>
      </c>
      <c r="H194" s="27">
        <f t="shared" si="11"/>
        <v>0</v>
      </c>
      <c r="I194" s="22">
        <f t="shared" si="8"/>
        <v>0</v>
      </c>
    </row>
    <row r="195" spans="1:9" s="6" customFormat="1" ht="47.25">
      <c r="A195" s="93" t="s">
        <v>192</v>
      </c>
      <c r="B195" s="13">
        <v>902</v>
      </c>
      <c r="C195" s="14" t="s">
        <v>110</v>
      </c>
      <c r="D195" s="14" t="s">
        <v>103</v>
      </c>
      <c r="E195" s="20" t="s">
        <v>193</v>
      </c>
      <c r="F195" s="21"/>
      <c r="G195" s="22">
        <f t="shared" si="11"/>
        <v>100</v>
      </c>
      <c r="H195" s="22">
        <f t="shared" si="11"/>
        <v>0</v>
      </c>
      <c r="I195" s="22">
        <f t="shared" si="8"/>
        <v>0</v>
      </c>
    </row>
    <row r="196" spans="1:9" s="6" customFormat="1" ht="26.25">
      <c r="A196" s="71" t="s">
        <v>33</v>
      </c>
      <c r="B196" s="38">
        <v>902</v>
      </c>
      <c r="C196" s="39" t="s">
        <v>110</v>
      </c>
      <c r="D196" s="39" t="s">
        <v>103</v>
      </c>
      <c r="E196" s="40" t="s">
        <v>193</v>
      </c>
      <c r="F196" s="41">
        <v>200</v>
      </c>
      <c r="G196" s="27">
        <f ca="1">'Ведомственная 2020'!G172</f>
        <v>100</v>
      </c>
      <c r="H196" s="27">
        <f ca="1">'Ведомственная 2020'!H172</f>
        <v>0</v>
      </c>
      <c r="I196" s="22">
        <f t="shared" si="8"/>
        <v>0</v>
      </c>
    </row>
    <row r="197" spans="1:9" s="5" customFormat="1" ht="15.75">
      <c r="A197" s="12" t="s">
        <v>17</v>
      </c>
      <c r="B197" s="13">
        <v>902</v>
      </c>
      <c r="C197" s="14" t="s">
        <v>106</v>
      </c>
      <c r="D197" s="14"/>
      <c r="E197" s="20"/>
      <c r="F197" s="21"/>
      <c r="G197" s="22">
        <f>G198+G224+G307+G325+G271</f>
        <v>187126.90000000005</v>
      </c>
      <c r="H197" s="22">
        <f>H198+H224+H307+H325+H271</f>
        <v>33850.400000000001</v>
      </c>
      <c r="I197" s="22">
        <f t="shared" si="8"/>
        <v>18.089542444191611</v>
      </c>
    </row>
    <row r="198" spans="1:9" s="6" customFormat="1" ht="15.75">
      <c r="A198" s="12" t="s">
        <v>73</v>
      </c>
      <c r="B198" s="38">
        <v>902</v>
      </c>
      <c r="C198" s="14" t="s">
        <v>106</v>
      </c>
      <c r="D198" s="14" t="s">
        <v>102</v>
      </c>
      <c r="E198" s="20"/>
      <c r="F198" s="21"/>
      <c r="G198" s="109">
        <f>G199</f>
        <v>25735.4</v>
      </c>
      <c r="H198" s="109">
        <f>H199</f>
        <v>4518.7</v>
      </c>
      <c r="I198" s="22">
        <f t="shared" ref="I198:I261" si="12">H198/G198*100</f>
        <v>17.558304902974111</v>
      </c>
    </row>
    <row r="199" spans="1:9" s="6" customFormat="1" ht="57.75">
      <c r="A199" s="104" t="s">
        <v>380</v>
      </c>
      <c r="B199" s="13">
        <v>902</v>
      </c>
      <c r="C199" s="14" t="s">
        <v>106</v>
      </c>
      <c r="D199" s="14" t="s">
        <v>102</v>
      </c>
      <c r="E199" s="20" t="s">
        <v>195</v>
      </c>
      <c r="F199" s="21"/>
      <c r="G199" s="109">
        <f>G200+G211+G213+G205+G207+G209+G222+G216+G218+G220</f>
        <v>25735.4</v>
      </c>
      <c r="H199" s="109">
        <f>H200+H211+H213+H205+H207+H209+H222+H216+H218+H220</f>
        <v>4518.7</v>
      </c>
      <c r="I199" s="22">
        <f t="shared" si="12"/>
        <v>17.558304902974111</v>
      </c>
    </row>
    <row r="200" spans="1:9" s="6" customFormat="1" ht="27">
      <c r="A200" s="50" t="s">
        <v>74</v>
      </c>
      <c r="B200" s="51">
        <v>902</v>
      </c>
      <c r="C200" s="52" t="s">
        <v>106</v>
      </c>
      <c r="D200" s="52" t="s">
        <v>102</v>
      </c>
      <c r="E200" s="53" t="s">
        <v>196</v>
      </c>
      <c r="F200" s="83"/>
      <c r="G200" s="112">
        <f>G201+G202+G203+G204</f>
        <v>9834.7000000000007</v>
      </c>
      <c r="H200" s="112">
        <f>H201+H202+H203+H204</f>
        <v>1838.4</v>
      </c>
      <c r="I200" s="22">
        <f t="shared" si="12"/>
        <v>18.692995210835104</v>
      </c>
    </row>
    <row r="201" spans="1:9" s="5" customFormat="1" ht="64.5">
      <c r="A201" s="71" t="s">
        <v>38</v>
      </c>
      <c r="B201" s="38">
        <v>902</v>
      </c>
      <c r="C201" s="39" t="s">
        <v>106</v>
      </c>
      <c r="D201" s="39" t="s">
        <v>102</v>
      </c>
      <c r="E201" s="40" t="s">
        <v>196</v>
      </c>
      <c r="F201" s="41">
        <v>100</v>
      </c>
      <c r="G201" s="110">
        <f ca="1">'Ведомственная 2020'!G287</f>
        <v>3687.7</v>
      </c>
      <c r="H201" s="110">
        <f ca="1">'Ведомственная 2020'!H287</f>
        <v>980.7</v>
      </c>
      <c r="I201" s="22">
        <f t="shared" si="12"/>
        <v>26.593811861051609</v>
      </c>
    </row>
    <row r="202" spans="1:9" s="6" customFormat="1" ht="26.25">
      <c r="A202" s="71" t="s">
        <v>33</v>
      </c>
      <c r="B202" s="38">
        <v>902</v>
      </c>
      <c r="C202" s="39" t="s">
        <v>106</v>
      </c>
      <c r="D202" s="39" t="s">
        <v>102</v>
      </c>
      <c r="E202" s="40" t="s">
        <v>196</v>
      </c>
      <c r="F202" s="41">
        <v>200</v>
      </c>
      <c r="G202" s="110">
        <f ca="1">'Ведомственная 2020'!G288</f>
        <v>6127</v>
      </c>
      <c r="H202" s="110">
        <f ca="1">'Ведомственная 2020'!H288</f>
        <v>857.7</v>
      </c>
      <c r="I202" s="22">
        <f t="shared" si="12"/>
        <v>13.998694303900768</v>
      </c>
    </row>
    <row r="203" spans="1:9" s="6" customFormat="1" ht="26.25">
      <c r="A203" s="71" t="s">
        <v>75</v>
      </c>
      <c r="B203" s="38">
        <v>902</v>
      </c>
      <c r="C203" s="39" t="s">
        <v>106</v>
      </c>
      <c r="D203" s="39" t="s">
        <v>102</v>
      </c>
      <c r="E203" s="40" t="s">
        <v>196</v>
      </c>
      <c r="F203" s="41">
        <v>300</v>
      </c>
      <c r="G203" s="110"/>
      <c r="H203" s="110"/>
      <c r="I203" s="22">
        <v>0</v>
      </c>
    </row>
    <row r="204" spans="1:9" s="5" customFormat="1" ht="15.75">
      <c r="A204" s="71" t="s">
        <v>31</v>
      </c>
      <c r="B204" s="38">
        <v>902</v>
      </c>
      <c r="C204" s="39" t="s">
        <v>106</v>
      </c>
      <c r="D204" s="39" t="s">
        <v>102</v>
      </c>
      <c r="E204" s="40" t="s">
        <v>196</v>
      </c>
      <c r="F204" s="41">
        <v>800</v>
      </c>
      <c r="G204" s="110">
        <f ca="1">'Ведомственная 2020'!G290</f>
        <v>20</v>
      </c>
      <c r="H204" s="110">
        <f ca="1">'Ведомственная 2020'!H290</f>
        <v>0</v>
      </c>
      <c r="I204" s="22">
        <f t="shared" si="12"/>
        <v>0</v>
      </c>
    </row>
    <row r="205" spans="1:9" s="6" customFormat="1" ht="67.5">
      <c r="A205" s="50" t="s">
        <v>289</v>
      </c>
      <c r="B205" s="13">
        <v>902</v>
      </c>
      <c r="C205" s="14" t="s">
        <v>106</v>
      </c>
      <c r="D205" s="14" t="s">
        <v>102</v>
      </c>
      <c r="E205" s="53" t="s">
        <v>273</v>
      </c>
      <c r="F205" s="21"/>
      <c r="G205" s="110">
        <f ca="1">G206</f>
        <v>10311.5</v>
      </c>
      <c r="H205" s="110">
        <f ca="1">H206</f>
        <v>1630.1</v>
      </c>
      <c r="I205" s="22">
        <f t="shared" si="12"/>
        <v>15.80856325461863</v>
      </c>
    </row>
    <row r="206" spans="1:9" s="6" customFormat="1" ht="64.5">
      <c r="A206" s="54" t="s">
        <v>38</v>
      </c>
      <c r="B206" s="38">
        <v>902</v>
      </c>
      <c r="C206" s="39" t="s">
        <v>106</v>
      </c>
      <c r="D206" s="39" t="s">
        <v>102</v>
      </c>
      <c r="E206" s="53" t="s">
        <v>273</v>
      </c>
      <c r="F206" s="41">
        <v>100</v>
      </c>
      <c r="G206" s="110">
        <f ca="1">'Ведомственная 2020'!G292</f>
        <v>10311.5</v>
      </c>
      <c r="H206" s="110">
        <f ca="1">'Ведомственная 2020'!H292</f>
        <v>1630.1</v>
      </c>
      <c r="I206" s="22">
        <f t="shared" si="12"/>
        <v>15.80856325461863</v>
      </c>
    </row>
    <row r="207" spans="1:9" s="6" customFormat="1" ht="67.5">
      <c r="A207" s="50" t="s">
        <v>290</v>
      </c>
      <c r="B207" s="13">
        <v>902</v>
      </c>
      <c r="C207" s="14" t="s">
        <v>106</v>
      </c>
      <c r="D207" s="14" t="s">
        <v>102</v>
      </c>
      <c r="E207" s="53" t="s">
        <v>274</v>
      </c>
      <c r="F207" s="21"/>
      <c r="G207" s="110">
        <f ca="1">G208</f>
        <v>3673.2</v>
      </c>
      <c r="H207" s="110">
        <f ca="1">H208</f>
        <v>721</v>
      </c>
      <c r="I207" s="22">
        <f t="shared" si="12"/>
        <v>19.628661657410433</v>
      </c>
    </row>
    <row r="208" spans="1:9" s="6" customFormat="1" ht="64.5">
      <c r="A208" s="54" t="s">
        <v>38</v>
      </c>
      <c r="B208" s="38">
        <v>902</v>
      </c>
      <c r="C208" s="39" t="s">
        <v>106</v>
      </c>
      <c r="D208" s="39" t="s">
        <v>102</v>
      </c>
      <c r="E208" s="53" t="s">
        <v>274</v>
      </c>
      <c r="F208" s="41">
        <v>100</v>
      </c>
      <c r="G208" s="110">
        <f ca="1">'Ведомственная 2020'!G294</f>
        <v>3673.2</v>
      </c>
      <c r="H208" s="110">
        <f ca="1">'Ведомственная 2020'!H294</f>
        <v>721</v>
      </c>
      <c r="I208" s="22">
        <f t="shared" si="12"/>
        <v>19.628661657410433</v>
      </c>
    </row>
    <row r="209" spans="1:9" s="6" customFormat="1" ht="67.5">
      <c r="A209" s="50" t="s">
        <v>291</v>
      </c>
      <c r="B209" s="13">
        <v>902</v>
      </c>
      <c r="C209" s="14" t="s">
        <v>106</v>
      </c>
      <c r="D209" s="14" t="s">
        <v>102</v>
      </c>
      <c r="E209" s="53" t="s">
        <v>275</v>
      </c>
      <c r="F209" s="21"/>
      <c r="G209" s="110">
        <f ca="1">G210</f>
        <v>130.30000000000001</v>
      </c>
      <c r="H209" s="110">
        <f ca="1">H210</f>
        <v>0</v>
      </c>
      <c r="I209" s="22">
        <f t="shared" si="12"/>
        <v>0</v>
      </c>
    </row>
    <row r="210" spans="1:9" s="6" customFormat="1" ht="26.25">
      <c r="A210" s="54" t="s">
        <v>33</v>
      </c>
      <c r="B210" s="38">
        <v>902</v>
      </c>
      <c r="C210" s="39" t="s">
        <v>106</v>
      </c>
      <c r="D210" s="39" t="s">
        <v>102</v>
      </c>
      <c r="E210" s="53" t="s">
        <v>275</v>
      </c>
      <c r="F210" s="41">
        <v>200</v>
      </c>
      <c r="G210" s="110">
        <f ca="1">'Ведомственная 2020'!G296</f>
        <v>130.30000000000001</v>
      </c>
      <c r="H210" s="110">
        <f ca="1">'Ведомственная 2020'!H296</f>
        <v>0</v>
      </c>
      <c r="I210" s="22">
        <f t="shared" si="12"/>
        <v>0</v>
      </c>
    </row>
    <row r="211" spans="1:9" s="5" customFormat="1" ht="40.5">
      <c r="A211" s="50" t="s">
        <v>40</v>
      </c>
      <c r="B211" s="51">
        <v>902</v>
      </c>
      <c r="C211" s="52" t="s">
        <v>106</v>
      </c>
      <c r="D211" s="52" t="s">
        <v>102</v>
      </c>
      <c r="E211" s="53" t="s">
        <v>197</v>
      </c>
      <c r="F211" s="83"/>
      <c r="G211" s="111">
        <f ca="1">G212</f>
        <v>486.5</v>
      </c>
      <c r="H211" s="111">
        <f ca="1">H212</f>
        <v>135.9</v>
      </c>
      <c r="I211" s="22">
        <f t="shared" si="12"/>
        <v>27.934224049331963</v>
      </c>
    </row>
    <row r="212" spans="1:9" s="6" customFormat="1" ht="15.75">
      <c r="A212" s="71" t="s">
        <v>31</v>
      </c>
      <c r="B212" s="38">
        <v>902</v>
      </c>
      <c r="C212" s="39" t="s">
        <v>106</v>
      </c>
      <c r="D212" s="39" t="s">
        <v>102</v>
      </c>
      <c r="E212" s="40" t="s">
        <v>197</v>
      </c>
      <c r="F212" s="41">
        <v>800</v>
      </c>
      <c r="G212" s="27">
        <f ca="1">'Ведомственная 2020'!G298</f>
        <v>486.5</v>
      </c>
      <c r="H212" s="27">
        <f ca="1">'Ведомственная 2020'!H298</f>
        <v>135.9</v>
      </c>
      <c r="I212" s="22">
        <f t="shared" si="12"/>
        <v>27.934224049331963</v>
      </c>
    </row>
    <row r="213" spans="1:9" s="6" customFormat="1" ht="63" customHeight="1">
      <c r="A213" s="23" t="s">
        <v>276</v>
      </c>
      <c r="B213" s="13">
        <v>902</v>
      </c>
      <c r="C213" s="14" t="s">
        <v>106</v>
      </c>
      <c r="D213" s="14" t="s">
        <v>102</v>
      </c>
      <c r="E213" s="20" t="s">
        <v>405</v>
      </c>
      <c r="F213" s="21"/>
      <c r="G213" s="22">
        <f ca="1">G214+G215</f>
        <v>98.8</v>
      </c>
      <c r="H213" s="22">
        <f ca="1">H214+H215</f>
        <v>0</v>
      </c>
      <c r="I213" s="22">
        <f t="shared" si="12"/>
        <v>0</v>
      </c>
    </row>
    <row r="214" spans="1:9" s="6" customFormat="1" ht="64.5">
      <c r="A214" s="54" t="s">
        <v>38</v>
      </c>
      <c r="B214" s="38">
        <v>902</v>
      </c>
      <c r="C214" s="39" t="s">
        <v>106</v>
      </c>
      <c r="D214" s="39" t="s">
        <v>102</v>
      </c>
      <c r="E214" s="40" t="s">
        <v>405</v>
      </c>
      <c r="F214" s="41">
        <v>100</v>
      </c>
      <c r="G214" s="27">
        <f ca="1">'Ведомственная 2020'!G300</f>
        <v>58.5</v>
      </c>
      <c r="H214" s="27">
        <f ca="1">'Ведомственная 2020'!H300</f>
        <v>0</v>
      </c>
      <c r="I214" s="22">
        <f t="shared" si="12"/>
        <v>0</v>
      </c>
    </row>
    <row r="215" spans="1:9" s="6" customFormat="1" ht="26.25">
      <c r="A215" s="54" t="s">
        <v>33</v>
      </c>
      <c r="B215" s="38">
        <v>902</v>
      </c>
      <c r="C215" s="39" t="s">
        <v>106</v>
      </c>
      <c r="D215" s="39" t="s">
        <v>102</v>
      </c>
      <c r="E215" s="40" t="s">
        <v>405</v>
      </c>
      <c r="F215" s="41">
        <v>200</v>
      </c>
      <c r="G215" s="27">
        <f ca="1">'Ведомственная 2020'!G301</f>
        <v>40.299999999999997</v>
      </c>
      <c r="H215" s="27">
        <f ca="1">'Ведомственная 2020'!H301</f>
        <v>0</v>
      </c>
      <c r="I215" s="22">
        <f t="shared" si="12"/>
        <v>0</v>
      </c>
    </row>
    <row r="216" spans="1:9" s="6" customFormat="1" ht="94.5">
      <c r="A216" s="23" t="s">
        <v>308</v>
      </c>
      <c r="B216" s="51">
        <v>902</v>
      </c>
      <c r="C216" s="52" t="s">
        <v>106</v>
      </c>
      <c r="D216" s="52" t="s">
        <v>102</v>
      </c>
      <c r="E216" s="53" t="s">
        <v>311</v>
      </c>
      <c r="F216" s="83"/>
      <c r="G216" s="22">
        <f ca="1">G217</f>
        <v>876.8</v>
      </c>
      <c r="H216" s="22">
        <f ca="1">H217</f>
        <v>141.30000000000001</v>
      </c>
      <c r="I216" s="22">
        <f t="shared" si="12"/>
        <v>16.115419708029201</v>
      </c>
    </row>
    <row r="217" spans="1:9" s="6" customFormat="1" ht="64.5">
      <c r="A217" s="54" t="s">
        <v>38</v>
      </c>
      <c r="B217" s="38">
        <v>902</v>
      </c>
      <c r="C217" s="39" t="s">
        <v>106</v>
      </c>
      <c r="D217" s="39" t="s">
        <v>102</v>
      </c>
      <c r="E217" s="40" t="s">
        <v>311</v>
      </c>
      <c r="F217" s="41">
        <v>100</v>
      </c>
      <c r="G217" s="27">
        <f ca="1">'Ведомственная 2020'!G303</f>
        <v>876.8</v>
      </c>
      <c r="H217" s="27">
        <f ca="1">'Ведомственная 2020'!H303</f>
        <v>141.30000000000001</v>
      </c>
      <c r="I217" s="22">
        <f t="shared" si="12"/>
        <v>16.115419708029201</v>
      </c>
    </row>
    <row r="218" spans="1:9" s="6" customFormat="1" ht="94.5">
      <c r="A218" s="23" t="s">
        <v>309</v>
      </c>
      <c r="B218" s="51">
        <v>902</v>
      </c>
      <c r="C218" s="52" t="s">
        <v>106</v>
      </c>
      <c r="D218" s="52" t="s">
        <v>102</v>
      </c>
      <c r="E218" s="53" t="s">
        <v>312</v>
      </c>
      <c r="F218" s="83"/>
      <c r="G218" s="22">
        <f ca="1">G219</f>
        <v>312.7</v>
      </c>
      <c r="H218" s="22">
        <f ca="1">H219</f>
        <v>52</v>
      </c>
      <c r="I218" s="22">
        <f t="shared" si="12"/>
        <v>16.629357211384715</v>
      </c>
    </row>
    <row r="219" spans="1:9" s="6" customFormat="1" ht="64.5">
      <c r="A219" s="54" t="s">
        <v>38</v>
      </c>
      <c r="B219" s="38">
        <v>902</v>
      </c>
      <c r="C219" s="39" t="s">
        <v>106</v>
      </c>
      <c r="D219" s="39" t="s">
        <v>102</v>
      </c>
      <c r="E219" s="40" t="s">
        <v>312</v>
      </c>
      <c r="F219" s="41">
        <v>100</v>
      </c>
      <c r="G219" s="27">
        <f ca="1">'Ведомственная 2020'!G305</f>
        <v>312.7</v>
      </c>
      <c r="H219" s="27">
        <f ca="1">'Ведомственная 2020'!H305</f>
        <v>52</v>
      </c>
      <c r="I219" s="22">
        <f t="shared" si="12"/>
        <v>16.629357211384715</v>
      </c>
    </row>
    <row r="220" spans="1:9" s="6" customFormat="1" ht="81">
      <c r="A220" s="23" t="s">
        <v>310</v>
      </c>
      <c r="B220" s="51">
        <v>902</v>
      </c>
      <c r="C220" s="52" t="s">
        <v>106</v>
      </c>
      <c r="D220" s="52" t="s">
        <v>102</v>
      </c>
      <c r="E220" s="53" t="s">
        <v>313</v>
      </c>
      <c r="F220" s="83"/>
      <c r="G220" s="22">
        <f ca="1">G221</f>
        <v>10.9</v>
      </c>
      <c r="H220" s="22">
        <f ca="1">H221</f>
        <v>0</v>
      </c>
      <c r="I220" s="22">
        <f t="shared" si="12"/>
        <v>0</v>
      </c>
    </row>
    <row r="221" spans="1:9" s="6" customFormat="1" ht="26.25">
      <c r="A221" s="54" t="s">
        <v>33</v>
      </c>
      <c r="B221" s="38">
        <v>902</v>
      </c>
      <c r="C221" s="39" t="s">
        <v>106</v>
      </c>
      <c r="D221" s="39" t="s">
        <v>102</v>
      </c>
      <c r="E221" s="40" t="s">
        <v>313</v>
      </c>
      <c r="F221" s="41">
        <v>200</v>
      </c>
      <c r="G221" s="27">
        <f ca="1">'Ведомственная 2020'!G307</f>
        <v>10.9</v>
      </c>
      <c r="H221" s="27">
        <f ca="1">'Ведомственная 2020'!H307</f>
        <v>0</v>
      </c>
      <c r="I221" s="22">
        <f t="shared" si="12"/>
        <v>0</v>
      </c>
    </row>
    <row r="222" spans="1:9" s="6" customFormat="1" ht="81">
      <c r="A222" s="50" t="s">
        <v>265</v>
      </c>
      <c r="B222" s="51">
        <v>902</v>
      </c>
      <c r="C222" s="52" t="s">
        <v>106</v>
      </c>
      <c r="D222" s="52" t="s">
        <v>102</v>
      </c>
      <c r="E222" s="53" t="s">
        <v>303</v>
      </c>
      <c r="F222" s="83"/>
      <c r="G222" s="22">
        <f ca="1">G223</f>
        <v>0</v>
      </c>
      <c r="H222" s="22">
        <f ca="1">H223</f>
        <v>0</v>
      </c>
      <c r="I222" s="22">
        <v>0</v>
      </c>
    </row>
    <row r="223" spans="1:9" s="6" customFormat="1" ht="64.5">
      <c r="A223" s="71" t="s">
        <v>38</v>
      </c>
      <c r="B223" s="38">
        <v>902</v>
      </c>
      <c r="C223" s="39" t="s">
        <v>106</v>
      </c>
      <c r="D223" s="39" t="s">
        <v>102</v>
      </c>
      <c r="E223" s="40" t="s">
        <v>303</v>
      </c>
      <c r="F223" s="41">
        <v>100</v>
      </c>
      <c r="G223" s="27">
        <f ca="1">'Ведомственная 2020'!G309</f>
        <v>0</v>
      </c>
      <c r="H223" s="27">
        <f ca="1">'Ведомственная 2020'!H309</f>
        <v>0</v>
      </c>
      <c r="I223" s="22">
        <v>0</v>
      </c>
    </row>
    <row r="224" spans="1:9" s="5" customFormat="1" ht="15.75">
      <c r="A224" s="75" t="s">
        <v>76</v>
      </c>
      <c r="B224" s="13">
        <v>902</v>
      </c>
      <c r="C224" s="14" t="s">
        <v>106</v>
      </c>
      <c r="D224" s="14" t="s">
        <v>105</v>
      </c>
      <c r="E224" s="20"/>
      <c r="F224" s="21"/>
      <c r="G224" s="22">
        <f>G225+G267</f>
        <v>144759.70000000004</v>
      </c>
      <c r="H224" s="22">
        <f>H225+H267</f>
        <v>26233</v>
      </c>
      <c r="I224" s="22">
        <f t="shared" si="12"/>
        <v>18.121756262274648</v>
      </c>
    </row>
    <row r="225" spans="1:9" s="6" customFormat="1" ht="43.5">
      <c r="A225" s="104" t="s">
        <v>381</v>
      </c>
      <c r="B225" s="13">
        <v>902</v>
      </c>
      <c r="C225" s="14" t="s">
        <v>106</v>
      </c>
      <c r="D225" s="14" t="s">
        <v>105</v>
      </c>
      <c r="E225" s="20" t="s">
        <v>200</v>
      </c>
      <c r="F225" s="21"/>
      <c r="G225" s="22">
        <f>G226+G236+G240+G242+G248+G230+G232+G234+G238+G251+G255+G259+G253+G257+G261+G263+G265+G244+G246</f>
        <v>144719.70000000004</v>
      </c>
      <c r="H225" s="22">
        <f>H226+H236+H240+H242+H248+H230+H232+H234+H238+H251+H255+H259+H253+H257+H261+H263+H265+H244+H246</f>
        <v>26227</v>
      </c>
      <c r="I225" s="22">
        <f t="shared" si="12"/>
        <v>18.122619104379012</v>
      </c>
    </row>
    <row r="226" spans="1:9" ht="27">
      <c r="A226" s="50" t="s">
        <v>74</v>
      </c>
      <c r="B226" s="51">
        <v>902</v>
      </c>
      <c r="C226" s="52" t="s">
        <v>106</v>
      </c>
      <c r="D226" s="52" t="s">
        <v>105</v>
      </c>
      <c r="E226" s="53" t="s">
        <v>201</v>
      </c>
      <c r="F226" s="83"/>
      <c r="G226" s="111">
        <f>G227+G228+G229</f>
        <v>17526.3</v>
      </c>
      <c r="H226" s="111">
        <f>H227+H228+H229</f>
        <v>4692.2000000000007</v>
      </c>
      <c r="I226" s="22">
        <f t="shared" si="12"/>
        <v>26.772336431534328</v>
      </c>
    </row>
    <row r="227" spans="1:9" s="5" customFormat="1" ht="64.5">
      <c r="A227" s="71" t="s">
        <v>38</v>
      </c>
      <c r="B227" s="38">
        <v>902</v>
      </c>
      <c r="C227" s="39" t="s">
        <v>106</v>
      </c>
      <c r="D227" s="39" t="s">
        <v>105</v>
      </c>
      <c r="E227" s="40" t="s">
        <v>201</v>
      </c>
      <c r="F227" s="41">
        <v>100</v>
      </c>
      <c r="G227" s="110">
        <f ca="1">'Ведомственная 2020'!G313</f>
        <v>690.8</v>
      </c>
      <c r="H227" s="110">
        <f ca="1">'Ведомственная 2020'!H313</f>
        <v>151.30000000000001</v>
      </c>
      <c r="I227" s="22">
        <f t="shared" si="12"/>
        <v>21.90214244354372</v>
      </c>
    </row>
    <row r="228" spans="1:9" s="6" customFormat="1" ht="26.25">
      <c r="A228" s="71" t="s">
        <v>33</v>
      </c>
      <c r="B228" s="38">
        <v>902</v>
      </c>
      <c r="C228" s="39" t="s">
        <v>106</v>
      </c>
      <c r="D228" s="39" t="s">
        <v>105</v>
      </c>
      <c r="E228" s="40" t="s">
        <v>201</v>
      </c>
      <c r="F228" s="41">
        <v>200</v>
      </c>
      <c r="G228" s="110">
        <f ca="1">'Ведомственная 2020'!G314</f>
        <v>16563.5</v>
      </c>
      <c r="H228" s="110">
        <f ca="1">'Ведомственная 2020'!H314</f>
        <v>4537.3</v>
      </c>
      <c r="I228" s="22">
        <f t="shared" si="12"/>
        <v>27.393364928909953</v>
      </c>
    </row>
    <row r="229" spans="1:9" ht="26.25">
      <c r="A229" s="71" t="s">
        <v>75</v>
      </c>
      <c r="B229" s="38">
        <v>902</v>
      </c>
      <c r="C229" s="39" t="s">
        <v>106</v>
      </c>
      <c r="D229" s="39" t="s">
        <v>105</v>
      </c>
      <c r="E229" s="40" t="s">
        <v>201</v>
      </c>
      <c r="F229" s="41">
        <v>800</v>
      </c>
      <c r="G229" s="110">
        <f ca="1">'Ведомственная 2020'!G315</f>
        <v>272</v>
      </c>
      <c r="H229" s="110">
        <f ca="1">'Ведомственная 2020'!H315</f>
        <v>3.6</v>
      </c>
      <c r="I229" s="22">
        <f t="shared" si="12"/>
        <v>1.3235294117647058</v>
      </c>
    </row>
    <row r="230" spans="1:9" s="4" customFormat="1" ht="67.5">
      <c r="A230" s="50" t="s">
        <v>292</v>
      </c>
      <c r="B230" s="51">
        <v>902</v>
      </c>
      <c r="C230" s="52" t="s">
        <v>106</v>
      </c>
      <c r="D230" s="52" t="s">
        <v>105</v>
      </c>
      <c r="E230" s="53" t="s">
        <v>277</v>
      </c>
      <c r="F230" s="83"/>
      <c r="G230" s="112">
        <f ca="1">G231</f>
        <v>83229.899999999994</v>
      </c>
      <c r="H230" s="112">
        <f ca="1">H231</f>
        <v>16064.2</v>
      </c>
      <c r="I230" s="22">
        <f t="shared" si="12"/>
        <v>19.300996396727619</v>
      </c>
    </row>
    <row r="231" spans="1:9" s="4" customFormat="1" ht="64.5">
      <c r="A231" s="54" t="s">
        <v>38</v>
      </c>
      <c r="B231" s="38">
        <v>902</v>
      </c>
      <c r="C231" s="39" t="s">
        <v>106</v>
      </c>
      <c r="D231" s="39" t="s">
        <v>105</v>
      </c>
      <c r="E231" s="40" t="s">
        <v>277</v>
      </c>
      <c r="F231" s="41">
        <v>100</v>
      </c>
      <c r="G231" s="110">
        <f ca="1">'Ведомственная 2020'!G317</f>
        <v>83229.899999999994</v>
      </c>
      <c r="H231" s="110">
        <f ca="1">'Ведомственная 2020'!H317</f>
        <v>16064.2</v>
      </c>
      <c r="I231" s="22">
        <f t="shared" si="12"/>
        <v>19.300996396727619</v>
      </c>
    </row>
    <row r="232" spans="1:9" s="4" customFormat="1" ht="67.5">
      <c r="A232" s="50" t="s">
        <v>293</v>
      </c>
      <c r="B232" s="51">
        <v>902</v>
      </c>
      <c r="C232" s="52" t="s">
        <v>106</v>
      </c>
      <c r="D232" s="52" t="s">
        <v>105</v>
      </c>
      <c r="E232" s="53" t="s">
        <v>278</v>
      </c>
      <c r="F232" s="83"/>
      <c r="G232" s="112">
        <f ca="1">G233</f>
        <v>25038.7</v>
      </c>
      <c r="H232" s="112">
        <f ca="1">H233</f>
        <v>4903.6000000000004</v>
      </c>
      <c r="I232" s="22">
        <f t="shared" si="12"/>
        <v>19.58408383821844</v>
      </c>
    </row>
    <row r="233" spans="1:9" s="4" customFormat="1" ht="64.5">
      <c r="A233" s="54" t="s">
        <v>38</v>
      </c>
      <c r="B233" s="38">
        <v>902</v>
      </c>
      <c r="C233" s="39" t="s">
        <v>106</v>
      </c>
      <c r="D233" s="39" t="s">
        <v>105</v>
      </c>
      <c r="E233" s="40" t="s">
        <v>278</v>
      </c>
      <c r="F233" s="41">
        <v>100</v>
      </c>
      <c r="G233" s="110">
        <f ca="1">'Ведомственная 2020'!G319</f>
        <v>25038.7</v>
      </c>
      <c r="H233" s="110">
        <f ca="1">'Ведомственная 2020'!H319</f>
        <v>4903.6000000000004</v>
      </c>
      <c r="I233" s="22">
        <f t="shared" si="12"/>
        <v>19.58408383821844</v>
      </c>
    </row>
    <row r="234" spans="1:9" s="4" customFormat="1" ht="54">
      <c r="A234" s="50" t="s">
        <v>294</v>
      </c>
      <c r="B234" s="51">
        <v>902</v>
      </c>
      <c r="C234" s="52" t="s">
        <v>106</v>
      </c>
      <c r="D234" s="52" t="s">
        <v>105</v>
      </c>
      <c r="E234" s="53" t="s">
        <v>279</v>
      </c>
      <c r="F234" s="83"/>
      <c r="G234" s="112">
        <f ca="1">G235</f>
        <v>2145.9</v>
      </c>
      <c r="H234" s="112">
        <f ca="1">H235</f>
        <v>19.8</v>
      </c>
      <c r="I234" s="22">
        <f t="shared" si="12"/>
        <v>0.9226897805116735</v>
      </c>
    </row>
    <row r="235" spans="1:9" s="4" customFormat="1" ht="26.25">
      <c r="A235" s="54" t="s">
        <v>33</v>
      </c>
      <c r="B235" s="38">
        <v>902</v>
      </c>
      <c r="C235" s="39" t="s">
        <v>106</v>
      </c>
      <c r="D235" s="39" t="s">
        <v>105</v>
      </c>
      <c r="E235" s="40" t="s">
        <v>279</v>
      </c>
      <c r="F235" s="41">
        <v>200</v>
      </c>
      <c r="G235" s="110">
        <f ca="1">'Ведомственная 2020'!G321</f>
        <v>2145.9</v>
      </c>
      <c r="H235" s="110">
        <f ca="1">'Ведомственная 2020'!H321</f>
        <v>19.8</v>
      </c>
      <c r="I235" s="22">
        <f t="shared" si="12"/>
        <v>0.9226897805116735</v>
      </c>
    </row>
    <row r="236" spans="1:9" s="5" customFormat="1" ht="67.5">
      <c r="A236" s="50" t="s">
        <v>374</v>
      </c>
      <c r="B236" s="51">
        <v>902</v>
      </c>
      <c r="C236" s="52" t="s">
        <v>106</v>
      </c>
      <c r="D236" s="52" t="s">
        <v>105</v>
      </c>
      <c r="E236" s="53" t="s">
        <v>202</v>
      </c>
      <c r="F236" s="83"/>
      <c r="G236" s="112">
        <f ca="1">G237</f>
        <v>3582.2</v>
      </c>
      <c r="H236" s="112">
        <f ca="1">H237</f>
        <v>120.1</v>
      </c>
      <c r="I236" s="22">
        <f t="shared" si="12"/>
        <v>3.3526882921109933</v>
      </c>
    </row>
    <row r="237" spans="1:9" s="6" customFormat="1" ht="26.25">
      <c r="A237" s="54" t="s">
        <v>33</v>
      </c>
      <c r="B237" s="38">
        <v>902</v>
      </c>
      <c r="C237" s="39" t="s">
        <v>106</v>
      </c>
      <c r="D237" s="39" t="s">
        <v>105</v>
      </c>
      <c r="E237" s="40" t="s">
        <v>202</v>
      </c>
      <c r="F237" s="41">
        <v>200</v>
      </c>
      <c r="G237" s="110">
        <f ca="1">'Ведомственная 2020'!G323</f>
        <v>3582.2</v>
      </c>
      <c r="H237" s="110">
        <f ca="1">'Ведомственная 2020'!H323</f>
        <v>120.1</v>
      </c>
      <c r="I237" s="22">
        <f t="shared" si="12"/>
        <v>3.3526882921109933</v>
      </c>
    </row>
    <row r="238" spans="1:9" s="6" customFormat="1" ht="67.5">
      <c r="A238" s="50" t="s">
        <v>375</v>
      </c>
      <c r="B238" s="51">
        <v>902</v>
      </c>
      <c r="C238" s="52" t="s">
        <v>106</v>
      </c>
      <c r="D238" s="52" t="s">
        <v>105</v>
      </c>
      <c r="E238" s="53" t="s">
        <v>202</v>
      </c>
      <c r="F238" s="83"/>
      <c r="G238" s="109">
        <f ca="1">G239</f>
        <v>2215.6999999999998</v>
      </c>
      <c r="H238" s="109">
        <f ca="1">H239</f>
        <v>166.3</v>
      </c>
      <c r="I238" s="22">
        <f t="shared" si="12"/>
        <v>7.5055287268131972</v>
      </c>
    </row>
    <row r="239" spans="1:9" s="6" customFormat="1" ht="26.25">
      <c r="A239" s="54" t="s">
        <v>33</v>
      </c>
      <c r="B239" s="38">
        <v>902</v>
      </c>
      <c r="C239" s="39" t="s">
        <v>106</v>
      </c>
      <c r="D239" s="39" t="s">
        <v>105</v>
      </c>
      <c r="E239" s="40" t="s">
        <v>202</v>
      </c>
      <c r="F239" s="41">
        <v>200</v>
      </c>
      <c r="G239" s="110">
        <f ca="1">'Ведомственная 2020'!G325</f>
        <v>2215.6999999999998</v>
      </c>
      <c r="H239" s="110">
        <f ca="1">'Ведомственная 2020'!H325</f>
        <v>166.3</v>
      </c>
      <c r="I239" s="22">
        <f t="shared" si="12"/>
        <v>7.5055287268131972</v>
      </c>
    </row>
    <row r="240" spans="1:9" s="4" customFormat="1" ht="40.5">
      <c r="A240" s="50" t="s">
        <v>40</v>
      </c>
      <c r="B240" s="51">
        <v>902</v>
      </c>
      <c r="C240" s="52" t="s">
        <v>106</v>
      </c>
      <c r="D240" s="52" t="s">
        <v>105</v>
      </c>
      <c r="E240" s="53" t="s">
        <v>203</v>
      </c>
      <c r="F240" s="83"/>
      <c r="G240" s="111">
        <f ca="1">G241</f>
        <v>1260.0999999999999</v>
      </c>
      <c r="H240" s="111">
        <f ca="1">H241</f>
        <v>260.8</v>
      </c>
      <c r="I240" s="22">
        <f t="shared" si="12"/>
        <v>20.696770097611303</v>
      </c>
    </row>
    <row r="241" spans="1:9" s="5" customFormat="1" ht="15.75">
      <c r="A241" s="71" t="s">
        <v>31</v>
      </c>
      <c r="B241" s="38">
        <v>902</v>
      </c>
      <c r="C241" s="39" t="s">
        <v>106</v>
      </c>
      <c r="D241" s="39" t="s">
        <v>105</v>
      </c>
      <c r="E241" s="40" t="s">
        <v>203</v>
      </c>
      <c r="F241" s="41">
        <v>800</v>
      </c>
      <c r="G241" s="27">
        <f ca="1">'Ведомственная 2020'!G327</f>
        <v>1260.0999999999999</v>
      </c>
      <c r="H241" s="27">
        <f ca="1">'Ведомственная 2020'!H327</f>
        <v>260.8</v>
      </c>
      <c r="I241" s="22">
        <f t="shared" si="12"/>
        <v>20.696770097611303</v>
      </c>
    </row>
    <row r="242" spans="1:9" s="6" customFormat="1" ht="81">
      <c r="A242" s="50" t="s">
        <v>265</v>
      </c>
      <c r="B242" s="51">
        <v>902</v>
      </c>
      <c r="C242" s="52" t="s">
        <v>106</v>
      </c>
      <c r="D242" s="52" t="s">
        <v>105</v>
      </c>
      <c r="E242" s="53" t="s">
        <v>266</v>
      </c>
      <c r="F242" s="83"/>
      <c r="G242" s="111">
        <f ca="1">G243</f>
        <v>0</v>
      </c>
      <c r="H242" s="111">
        <f ca="1">H243</f>
        <v>0</v>
      </c>
      <c r="I242" s="22">
        <v>0</v>
      </c>
    </row>
    <row r="243" spans="1:9" s="5" customFormat="1" ht="64.5">
      <c r="A243" s="71" t="s">
        <v>38</v>
      </c>
      <c r="B243" s="38">
        <v>902</v>
      </c>
      <c r="C243" s="39" t="s">
        <v>106</v>
      </c>
      <c r="D243" s="39" t="s">
        <v>105</v>
      </c>
      <c r="E243" s="40" t="s">
        <v>266</v>
      </c>
      <c r="F243" s="41">
        <v>100</v>
      </c>
      <c r="G243" s="110">
        <f ca="1">'Ведомственная 2020'!G329</f>
        <v>0</v>
      </c>
      <c r="H243" s="110">
        <f ca="1">'Ведомственная 2020'!H329</f>
        <v>0</v>
      </c>
      <c r="I243" s="22">
        <v>0</v>
      </c>
    </row>
    <row r="244" spans="1:9" s="5" customFormat="1" ht="81">
      <c r="A244" s="123" t="s">
        <v>419</v>
      </c>
      <c r="B244" s="51">
        <v>902</v>
      </c>
      <c r="C244" s="52" t="s">
        <v>106</v>
      </c>
      <c r="D244" s="52" t="s">
        <v>105</v>
      </c>
      <c r="E244" s="53" t="s">
        <v>420</v>
      </c>
      <c r="F244" s="63"/>
      <c r="G244" s="112">
        <f ca="1">G245</f>
        <v>270</v>
      </c>
      <c r="H244" s="112">
        <f ca="1">H245</f>
        <v>0</v>
      </c>
      <c r="I244" s="22">
        <v>0</v>
      </c>
    </row>
    <row r="245" spans="1:9" s="5" customFormat="1" ht="26.25">
      <c r="A245" s="54" t="s">
        <v>33</v>
      </c>
      <c r="B245" s="122">
        <v>902</v>
      </c>
      <c r="C245" s="56" t="s">
        <v>106</v>
      </c>
      <c r="D245" s="56" t="s">
        <v>105</v>
      </c>
      <c r="E245" s="102" t="s">
        <v>420</v>
      </c>
      <c r="F245" s="64">
        <v>200</v>
      </c>
      <c r="G245" s="110">
        <f ca="1">'Ведомственная 2020'!G331</f>
        <v>270</v>
      </c>
      <c r="H245" s="110">
        <f ca="1">'Ведомственная 2020'!H331</f>
        <v>0</v>
      </c>
      <c r="I245" s="22">
        <f t="shared" si="12"/>
        <v>0</v>
      </c>
    </row>
    <row r="246" spans="1:9" s="5" customFormat="1" ht="81">
      <c r="A246" s="123" t="s">
        <v>0</v>
      </c>
      <c r="B246" s="51">
        <v>902</v>
      </c>
      <c r="C246" s="52" t="s">
        <v>106</v>
      </c>
      <c r="D246" s="52" t="s">
        <v>105</v>
      </c>
      <c r="E246" s="53" t="s">
        <v>420</v>
      </c>
      <c r="F246" s="63"/>
      <c r="G246" s="112">
        <f ca="1">G247</f>
        <v>5.5</v>
      </c>
      <c r="H246" s="112">
        <f ca="1">H247</f>
        <v>0</v>
      </c>
      <c r="I246" s="22">
        <f t="shared" si="12"/>
        <v>0</v>
      </c>
    </row>
    <row r="247" spans="1:9" s="5" customFormat="1" ht="26.25">
      <c r="A247" s="54" t="s">
        <v>33</v>
      </c>
      <c r="B247" s="122">
        <v>902</v>
      </c>
      <c r="C247" s="56" t="s">
        <v>106</v>
      </c>
      <c r="D247" s="56" t="s">
        <v>105</v>
      </c>
      <c r="E247" s="102" t="s">
        <v>420</v>
      </c>
      <c r="F247" s="64">
        <v>200</v>
      </c>
      <c r="G247" s="110">
        <f ca="1">'Ведомственная 2020'!G333</f>
        <v>5.5</v>
      </c>
      <c r="H247" s="110">
        <f ca="1">'Ведомственная 2020'!H333</f>
        <v>0</v>
      </c>
      <c r="I247" s="22">
        <f t="shared" si="12"/>
        <v>0</v>
      </c>
    </row>
    <row r="248" spans="1:9" ht="54">
      <c r="A248" s="23" t="s">
        <v>276</v>
      </c>
      <c r="B248" s="51">
        <v>902</v>
      </c>
      <c r="C248" s="52" t="s">
        <v>106</v>
      </c>
      <c r="D248" s="52" t="s">
        <v>105</v>
      </c>
      <c r="E248" s="53" t="s">
        <v>406</v>
      </c>
      <c r="F248" s="83"/>
      <c r="G248" s="111">
        <f ca="1">G249+G250</f>
        <v>610</v>
      </c>
      <c r="H248" s="111">
        <f ca="1">H249+H250</f>
        <v>0</v>
      </c>
      <c r="I248" s="22">
        <f t="shared" si="12"/>
        <v>0</v>
      </c>
    </row>
    <row r="249" spans="1:9" ht="64.5">
      <c r="A249" s="71" t="s">
        <v>38</v>
      </c>
      <c r="B249" s="38">
        <v>902</v>
      </c>
      <c r="C249" s="56" t="s">
        <v>106</v>
      </c>
      <c r="D249" s="56" t="s">
        <v>105</v>
      </c>
      <c r="E249" s="40" t="s">
        <v>406</v>
      </c>
      <c r="F249" s="41">
        <v>100</v>
      </c>
      <c r="G249" s="27">
        <f ca="1">'Ведомственная 2020'!G335</f>
        <v>492.4</v>
      </c>
      <c r="H249" s="27">
        <f ca="1">'Ведомственная 2020'!H335</f>
        <v>0</v>
      </c>
      <c r="I249" s="22">
        <f t="shared" si="12"/>
        <v>0</v>
      </c>
    </row>
    <row r="250" spans="1:9" ht="26.25">
      <c r="A250" s="71" t="s">
        <v>33</v>
      </c>
      <c r="B250" s="38">
        <v>902</v>
      </c>
      <c r="C250" s="56" t="s">
        <v>106</v>
      </c>
      <c r="D250" s="56" t="s">
        <v>105</v>
      </c>
      <c r="E250" s="40" t="s">
        <v>406</v>
      </c>
      <c r="F250" s="41">
        <v>200</v>
      </c>
      <c r="G250" s="27">
        <f ca="1">'Ведомственная 2020'!G336</f>
        <v>117.6</v>
      </c>
      <c r="H250" s="27">
        <f ca="1">'Ведомственная 2020'!H336</f>
        <v>0</v>
      </c>
      <c r="I250" s="22">
        <f t="shared" si="12"/>
        <v>0</v>
      </c>
    </row>
    <row r="251" spans="1:9" ht="121.5">
      <c r="A251" s="50" t="s">
        <v>398</v>
      </c>
      <c r="B251" s="100">
        <v>902</v>
      </c>
      <c r="C251" s="52" t="s">
        <v>106</v>
      </c>
      <c r="D251" s="52" t="s">
        <v>105</v>
      </c>
      <c r="E251" s="53" t="s">
        <v>407</v>
      </c>
      <c r="F251" s="63"/>
      <c r="G251" s="111">
        <f ca="1">G252</f>
        <v>1000</v>
      </c>
      <c r="H251" s="111">
        <f ca="1">H252</f>
        <v>0</v>
      </c>
      <c r="I251" s="22">
        <f t="shared" si="12"/>
        <v>0</v>
      </c>
    </row>
    <row r="252" spans="1:9" ht="26.25">
      <c r="A252" s="71" t="s">
        <v>33</v>
      </c>
      <c r="B252" s="101">
        <v>902</v>
      </c>
      <c r="C252" s="56" t="s">
        <v>106</v>
      </c>
      <c r="D252" s="56" t="s">
        <v>105</v>
      </c>
      <c r="E252" s="40" t="s">
        <v>407</v>
      </c>
      <c r="F252" s="64">
        <v>200</v>
      </c>
      <c r="G252" s="27">
        <f ca="1">'Ведомственная 2020'!G338</f>
        <v>1000</v>
      </c>
      <c r="H252" s="27">
        <f ca="1">'Ведомственная 2020'!H338</f>
        <v>0</v>
      </c>
      <c r="I252" s="22">
        <f t="shared" si="12"/>
        <v>0</v>
      </c>
    </row>
    <row r="253" spans="1:9" ht="121.5">
      <c r="A253" s="50" t="s">
        <v>408</v>
      </c>
      <c r="B253" s="100">
        <v>902</v>
      </c>
      <c r="C253" s="52" t="s">
        <v>106</v>
      </c>
      <c r="D253" s="52" t="s">
        <v>105</v>
      </c>
      <c r="E253" s="53" t="s">
        <v>407</v>
      </c>
      <c r="F253" s="63"/>
      <c r="G253" s="27">
        <f ca="1">G254</f>
        <v>52.6</v>
      </c>
      <c r="H253" s="27">
        <f ca="1">H254</f>
        <v>0</v>
      </c>
      <c r="I253" s="22">
        <f t="shared" si="12"/>
        <v>0</v>
      </c>
    </row>
    <row r="254" spans="1:9" ht="26.25">
      <c r="A254" s="71" t="s">
        <v>33</v>
      </c>
      <c r="B254" s="101">
        <v>902</v>
      </c>
      <c r="C254" s="56" t="s">
        <v>106</v>
      </c>
      <c r="D254" s="56" t="s">
        <v>105</v>
      </c>
      <c r="E254" s="40" t="s">
        <v>407</v>
      </c>
      <c r="F254" s="64">
        <v>200</v>
      </c>
      <c r="G254" s="27">
        <f ca="1">'Ведомственная 2020'!G340</f>
        <v>52.6</v>
      </c>
      <c r="H254" s="27">
        <f ca="1">'Ведомственная 2020'!H340</f>
        <v>0</v>
      </c>
      <c r="I254" s="22">
        <f t="shared" si="12"/>
        <v>0</v>
      </c>
    </row>
    <row r="255" spans="1:9" ht="108">
      <c r="A255" s="50" t="s">
        <v>399</v>
      </c>
      <c r="B255" s="100">
        <v>902</v>
      </c>
      <c r="C255" s="52" t="s">
        <v>106</v>
      </c>
      <c r="D255" s="52" t="s">
        <v>105</v>
      </c>
      <c r="E255" s="53" t="s">
        <v>409</v>
      </c>
      <c r="F255" s="63"/>
      <c r="G255" s="111">
        <f ca="1">G256</f>
        <v>5000</v>
      </c>
      <c r="H255" s="111">
        <f ca="1">H256</f>
        <v>0</v>
      </c>
      <c r="I255" s="22">
        <f t="shared" si="12"/>
        <v>0</v>
      </c>
    </row>
    <row r="256" spans="1:9" ht="26.25">
      <c r="A256" s="71" t="s">
        <v>33</v>
      </c>
      <c r="B256" s="101">
        <v>902</v>
      </c>
      <c r="C256" s="56" t="s">
        <v>106</v>
      </c>
      <c r="D256" s="56" t="s">
        <v>105</v>
      </c>
      <c r="E256" s="40" t="s">
        <v>409</v>
      </c>
      <c r="F256" s="64">
        <v>200</v>
      </c>
      <c r="G256" s="27">
        <f ca="1">'Ведомственная 2020'!G342</f>
        <v>5000</v>
      </c>
      <c r="H256" s="27">
        <f ca="1">'Ведомственная 2020'!H342</f>
        <v>0</v>
      </c>
      <c r="I256" s="22">
        <f t="shared" si="12"/>
        <v>0</v>
      </c>
    </row>
    <row r="257" spans="1:9" ht="108">
      <c r="A257" s="50" t="s">
        <v>410</v>
      </c>
      <c r="B257" s="100">
        <v>902</v>
      </c>
      <c r="C257" s="52" t="s">
        <v>106</v>
      </c>
      <c r="D257" s="52" t="s">
        <v>105</v>
      </c>
      <c r="E257" s="53" t="s">
        <v>409</v>
      </c>
      <c r="F257" s="63"/>
      <c r="G257" s="111">
        <f ca="1">G258</f>
        <v>263.2</v>
      </c>
      <c r="H257" s="111">
        <f ca="1">H258</f>
        <v>0</v>
      </c>
      <c r="I257" s="22">
        <f t="shared" si="12"/>
        <v>0</v>
      </c>
    </row>
    <row r="258" spans="1:9" ht="26.25">
      <c r="A258" s="71" t="s">
        <v>33</v>
      </c>
      <c r="B258" s="101">
        <v>902</v>
      </c>
      <c r="C258" s="56" t="s">
        <v>106</v>
      </c>
      <c r="D258" s="56" t="s">
        <v>105</v>
      </c>
      <c r="E258" s="40" t="s">
        <v>409</v>
      </c>
      <c r="F258" s="64">
        <v>200</v>
      </c>
      <c r="G258" s="27">
        <f ca="1">'Ведомственная 2020'!G344</f>
        <v>263.2</v>
      </c>
      <c r="H258" s="27">
        <f ca="1">'Ведомственная 2020'!H344</f>
        <v>0</v>
      </c>
      <c r="I258" s="22">
        <f t="shared" si="12"/>
        <v>0</v>
      </c>
    </row>
    <row r="259" spans="1:9" ht="121.5">
      <c r="A259" s="50" t="s">
        <v>400</v>
      </c>
      <c r="B259" s="100">
        <v>902</v>
      </c>
      <c r="C259" s="52" t="s">
        <v>106</v>
      </c>
      <c r="D259" s="52" t="s">
        <v>105</v>
      </c>
      <c r="E259" s="53" t="s">
        <v>415</v>
      </c>
      <c r="F259" s="63"/>
      <c r="G259" s="111">
        <f ca="1">G260</f>
        <v>1000</v>
      </c>
      <c r="H259" s="111">
        <f ca="1">H260</f>
        <v>0</v>
      </c>
      <c r="I259" s="22">
        <f t="shared" si="12"/>
        <v>0</v>
      </c>
    </row>
    <row r="260" spans="1:9" ht="26.25">
      <c r="A260" s="71" t="s">
        <v>33</v>
      </c>
      <c r="B260" s="101">
        <v>902</v>
      </c>
      <c r="C260" s="56" t="s">
        <v>106</v>
      </c>
      <c r="D260" s="56" t="s">
        <v>105</v>
      </c>
      <c r="E260" s="40" t="s">
        <v>413</v>
      </c>
      <c r="F260" s="64">
        <v>200</v>
      </c>
      <c r="G260" s="27">
        <f ca="1">'Ведомственная 2020'!G346</f>
        <v>1000</v>
      </c>
      <c r="H260" s="27">
        <f ca="1">'Ведомственная 2020'!H346</f>
        <v>0</v>
      </c>
      <c r="I260" s="22">
        <f t="shared" si="12"/>
        <v>0</v>
      </c>
    </row>
    <row r="261" spans="1:9" ht="121.5">
      <c r="A261" s="50" t="s">
        <v>400</v>
      </c>
      <c r="B261" s="100">
        <v>902</v>
      </c>
      <c r="C261" s="52" t="s">
        <v>106</v>
      </c>
      <c r="D261" s="52" t="s">
        <v>105</v>
      </c>
      <c r="E261" s="53" t="s">
        <v>415</v>
      </c>
      <c r="F261" s="63"/>
      <c r="G261" s="111">
        <f ca="1">G262</f>
        <v>52.6</v>
      </c>
      <c r="H261" s="111">
        <f ca="1">H262</f>
        <v>0</v>
      </c>
      <c r="I261" s="22">
        <f t="shared" si="12"/>
        <v>0</v>
      </c>
    </row>
    <row r="262" spans="1:9" ht="26.25">
      <c r="A262" s="71" t="s">
        <v>33</v>
      </c>
      <c r="B262" s="101">
        <v>902</v>
      </c>
      <c r="C262" s="56" t="s">
        <v>106</v>
      </c>
      <c r="D262" s="56" t="s">
        <v>105</v>
      </c>
      <c r="E262" s="40" t="s">
        <v>413</v>
      </c>
      <c r="F262" s="64">
        <v>200</v>
      </c>
      <c r="G262" s="27">
        <f ca="1">'Ведомственная 2020'!G348</f>
        <v>52.6</v>
      </c>
      <c r="H262" s="27">
        <f ca="1">'Ведомственная 2020'!H348</f>
        <v>0</v>
      </c>
      <c r="I262" s="22">
        <f t="shared" ref="I262:I325" si="13">H262/G262*100</f>
        <v>0</v>
      </c>
    </row>
    <row r="263" spans="1:9" ht="189">
      <c r="A263" s="50" t="s">
        <v>417</v>
      </c>
      <c r="B263" s="100">
        <v>902</v>
      </c>
      <c r="C263" s="52" t="s">
        <v>106</v>
      </c>
      <c r="D263" s="52" t="s">
        <v>105</v>
      </c>
      <c r="E263" s="53" t="s">
        <v>416</v>
      </c>
      <c r="F263" s="63"/>
      <c r="G263" s="111">
        <f ca="1">G264</f>
        <v>1393.7</v>
      </c>
      <c r="H263" s="111">
        <f ca="1">H264</f>
        <v>0</v>
      </c>
      <c r="I263" s="22">
        <f t="shared" si="13"/>
        <v>0</v>
      </c>
    </row>
    <row r="264" spans="1:9" ht="26.25">
      <c r="A264" s="71" t="s">
        <v>33</v>
      </c>
      <c r="B264" s="101">
        <v>902</v>
      </c>
      <c r="C264" s="56" t="s">
        <v>106</v>
      </c>
      <c r="D264" s="56" t="s">
        <v>105</v>
      </c>
      <c r="E264" s="40" t="s">
        <v>416</v>
      </c>
      <c r="F264" s="64">
        <v>200</v>
      </c>
      <c r="G264" s="27">
        <f ca="1">'Ведомственная 2020'!G350</f>
        <v>1393.7</v>
      </c>
      <c r="H264" s="27">
        <f ca="1">'Ведомственная 2020'!H350</f>
        <v>0</v>
      </c>
      <c r="I264" s="22">
        <f t="shared" si="13"/>
        <v>0</v>
      </c>
    </row>
    <row r="265" spans="1:9" ht="189">
      <c r="A265" s="50" t="s">
        <v>417</v>
      </c>
      <c r="B265" s="100">
        <v>902</v>
      </c>
      <c r="C265" s="52" t="s">
        <v>106</v>
      </c>
      <c r="D265" s="52" t="s">
        <v>105</v>
      </c>
      <c r="E265" s="53" t="s">
        <v>416</v>
      </c>
      <c r="F265" s="63"/>
      <c r="G265" s="111">
        <f ca="1">G266</f>
        <v>73.3</v>
      </c>
      <c r="H265" s="111">
        <f ca="1">H266</f>
        <v>0</v>
      </c>
      <c r="I265" s="22">
        <f t="shared" si="13"/>
        <v>0</v>
      </c>
    </row>
    <row r="266" spans="1:9" ht="27" thickBot="1">
      <c r="A266" s="71" t="s">
        <v>33</v>
      </c>
      <c r="B266" s="101">
        <v>902</v>
      </c>
      <c r="C266" s="56" t="s">
        <v>106</v>
      </c>
      <c r="D266" s="56" t="s">
        <v>105</v>
      </c>
      <c r="E266" s="40" t="s">
        <v>416</v>
      </c>
      <c r="F266" s="64">
        <v>200</v>
      </c>
      <c r="G266" s="27">
        <f ca="1">'Ведомственная 2020'!G352</f>
        <v>73.3</v>
      </c>
      <c r="H266" s="27">
        <f ca="1">'Ведомственная 2020'!H352</f>
        <v>0</v>
      </c>
      <c r="I266" s="22">
        <f t="shared" si="13"/>
        <v>0</v>
      </c>
    </row>
    <row r="267" spans="1:9" ht="79.5" thickBot="1">
      <c r="A267" s="86" t="s">
        <v>283</v>
      </c>
      <c r="B267" s="42">
        <v>902</v>
      </c>
      <c r="C267" s="43" t="s">
        <v>106</v>
      </c>
      <c r="D267" s="43" t="s">
        <v>105</v>
      </c>
      <c r="E267" s="20" t="s">
        <v>286</v>
      </c>
      <c r="F267" s="45"/>
      <c r="G267" s="22">
        <f t="shared" ref="G267:H269" si="14">G268</f>
        <v>40</v>
      </c>
      <c r="H267" s="22">
        <f t="shared" si="14"/>
        <v>6</v>
      </c>
      <c r="I267" s="22">
        <f t="shared" si="13"/>
        <v>15</v>
      </c>
    </row>
    <row r="268" spans="1:9" ht="94.5">
      <c r="A268" s="94" t="s">
        <v>284</v>
      </c>
      <c r="B268" s="47">
        <v>902</v>
      </c>
      <c r="C268" s="48" t="s">
        <v>106</v>
      </c>
      <c r="D268" s="48" t="s">
        <v>105</v>
      </c>
      <c r="E268" s="53" t="s">
        <v>287</v>
      </c>
      <c r="F268" s="49"/>
      <c r="G268" s="22">
        <f t="shared" si="14"/>
        <v>40</v>
      </c>
      <c r="H268" s="22">
        <f t="shared" si="14"/>
        <v>6</v>
      </c>
      <c r="I268" s="22">
        <f t="shared" si="13"/>
        <v>15</v>
      </c>
    </row>
    <row r="269" spans="1:9" ht="63">
      <c r="A269" s="95" t="s">
        <v>285</v>
      </c>
      <c r="B269" s="47">
        <v>902</v>
      </c>
      <c r="C269" s="48" t="s">
        <v>270</v>
      </c>
      <c r="D269" s="48" t="s">
        <v>105</v>
      </c>
      <c r="E269" s="53" t="s">
        <v>288</v>
      </c>
      <c r="F269" s="49"/>
      <c r="G269" s="111">
        <f t="shared" si="14"/>
        <v>40</v>
      </c>
      <c r="H269" s="111">
        <f t="shared" si="14"/>
        <v>6</v>
      </c>
      <c r="I269" s="22">
        <f t="shared" si="13"/>
        <v>15</v>
      </c>
    </row>
    <row r="270" spans="1:9" ht="31.5">
      <c r="A270" s="96" t="s">
        <v>75</v>
      </c>
      <c r="B270" s="24">
        <v>902</v>
      </c>
      <c r="C270" s="25" t="s">
        <v>106</v>
      </c>
      <c r="D270" s="25" t="s">
        <v>105</v>
      </c>
      <c r="E270" s="40" t="s">
        <v>288</v>
      </c>
      <c r="F270" s="26">
        <v>300</v>
      </c>
      <c r="G270" s="27">
        <f ca="1">'Ведомственная 2020'!G178+'Ведомственная 2020'!G356</f>
        <v>40</v>
      </c>
      <c r="H270" s="27">
        <f ca="1">'Ведомственная 2020'!H178+'Ведомственная 2020'!H356</f>
        <v>6</v>
      </c>
      <c r="I270" s="22">
        <f t="shared" si="13"/>
        <v>15</v>
      </c>
    </row>
    <row r="271" spans="1:9" s="6" customFormat="1" ht="15.75">
      <c r="A271" s="68" t="s">
        <v>296</v>
      </c>
      <c r="B271" s="73">
        <v>902</v>
      </c>
      <c r="C271" s="14" t="s">
        <v>106</v>
      </c>
      <c r="D271" s="14" t="s">
        <v>103</v>
      </c>
      <c r="E271" s="20"/>
      <c r="F271" s="21"/>
      <c r="G271" s="22">
        <f>G272+G302+G305+G288+G292+G284+G296</f>
        <v>13567.100000000002</v>
      </c>
      <c r="H271" s="22">
        <f>H272+H302+H305+H288+H292+H284+H296</f>
        <v>2868.7999999999997</v>
      </c>
      <c r="I271" s="22">
        <f t="shared" si="13"/>
        <v>21.145270544184086</v>
      </c>
    </row>
    <row r="272" spans="1:9" s="6" customFormat="1" ht="43.5">
      <c r="A272" s="104" t="s">
        <v>381</v>
      </c>
      <c r="B272" s="13">
        <v>902</v>
      </c>
      <c r="C272" s="14" t="s">
        <v>106</v>
      </c>
      <c r="D272" s="14" t="s">
        <v>103</v>
      </c>
      <c r="E272" s="20" t="s">
        <v>200</v>
      </c>
      <c r="F272" s="21"/>
      <c r="G272" s="22">
        <f>G273+G278+G280+G282</f>
        <v>8918.1</v>
      </c>
      <c r="H272" s="22">
        <f>H273+H278+H280+H282</f>
        <v>1814.4999999999998</v>
      </c>
      <c r="I272" s="22">
        <f t="shared" si="13"/>
        <v>20.346262096186404</v>
      </c>
    </row>
    <row r="273" spans="1:9" s="6" customFormat="1" ht="27">
      <c r="A273" s="23" t="s">
        <v>78</v>
      </c>
      <c r="B273" s="51">
        <v>902</v>
      </c>
      <c r="C273" s="52" t="s">
        <v>106</v>
      </c>
      <c r="D273" s="52" t="s">
        <v>297</v>
      </c>
      <c r="E273" s="53" t="s">
        <v>204</v>
      </c>
      <c r="F273" s="83"/>
      <c r="G273" s="111">
        <f>G274+G275+G276+G277</f>
        <v>8381.2999999999993</v>
      </c>
      <c r="H273" s="111">
        <f>H274+H275+H276+H277</f>
        <v>1799.1999999999998</v>
      </c>
      <c r="I273" s="22">
        <f t="shared" si="13"/>
        <v>21.466836886879122</v>
      </c>
    </row>
    <row r="274" spans="1:9" s="6" customFormat="1" ht="64.5">
      <c r="A274" s="54" t="s">
        <v>38</v>
      </c>
      <c r="B274" s="38">
        <v>902</v>
      </c>
      <c r="C274" s="39" t="s">
        <v>106</v>
      </c>
      <c r="D274" s="39" t="s">
        <v>103</v>
      </c>
      <c r="E274" s="40" t="s">
        <v>204</v>
      </c>
      <c r="F274" s="41">
        <v>100</v>
      </c>
      <c r="G274" s="27">
        <f ca="1">'Ведомственная 2020'!G360</f>
        <v>7245.7</v>
      </c>
      <c r="H274" s="27">
        <f ca="1">'Ведомственная 2020'!H360</f>
        <v>1561.1</v>
      </c>
      <c r="I274" s="22">
        <f t="shared" si="13"/>
        <v>21.545192320962776</v>
      </c>
    </row>
    <row r="275" spans="1:9" s="6" customFormat="1" ht="26.25">
      <c r="A275" s="54" t="s">
        <v>33</v>
      </c>
      <c r="B275" s="38">
        <v>902</v>
      </c>
      <c r="C275" s="39" t="s">
        <v>106</v>
      </c>
      <c r="D275" s="39" t="s">
        <v>103</v>
      </c>
      <c r="E275" s="40" t="s">
        <v>204</v>
      </c>
      <c r="F275" s="41">
        <v>200</v>
      </c>
      <c r="G275" s="27">
        <f ca="1">'Ведомственная 2020'!G361</f>
        <v>1098.5999999999999</v>
      </c>
      <c r="H275" s="27">
        <f ca="1">'Ведомственная 2020'!H361</f>
        <v>233.1</v>
      </c>
      <c r="I275" s="22">
        <f t="shared" si="13"/>
        <v>21.21791370835609</v>
      </c>
    </row>
    <row r="276" spans="1:9" s="6" customFormat="1" ht="26.25">
      <c r="A276" s="54" t="s">
        <v>75</v>
      </c>
      <c r="B276" s="38">
        <v>902</v>
      </c>
      <c r="C276" s="39" t="s">
        <v>106</v>
      </c>
      <c r="D276" s="39" t="s">
        <v>103</v>
      </c>
      <c r="E276" s="40" t="s">
        <v>204</v>
      </c>
      <c r="F276" s="41">
        <v>300</v>
      </c>
      <c r="G276" s="27">
        <f ca="1">'Ведомственная 2020'!G362</f>
        <v>0</v>
      </c>
      <c r="H276" s="27">
        <f ca="1">'Ведомственная 2020'!H362</f>
        <v>0</v>
      </c>
      <c r="I276" s="22">
        <v>0</v>
      </c>
    </row>
    <row r="277" spans="1:9" s="6" customFormat="1" ht="15.75">
      <c r="A277" s="54" t="s">
        <v>31</v>
      </c>
      <c r="B277" s="38">
        <v>902</v>
      </c>
      <c r="C277" s="39" t="s">
        <v>106</v>
      </c>
      <c r="D277" s="39" t="s">
        <v>103</v>
      </c>
      <c r="E277" s="40" t="s">
        <v>204</v>
      </c>
      <c r="F277" s="41">
        <v>800</v>
      </c>
      <c r="G277" s="27">
        <f ca="1">'Ведомственная 2020'!G363</f>
        <v>37</v>
      </c>
      <c r="H277" s="27">
        <f ca="1">'Ведомственная 2020'!H363</f>
        <v>5</v>
      </c>
      <c r="I277" s="22">
        <f t="shared" si="13"/>
        <v>13.513513513513514</v>
      </c>
    </row>
    <row r="278" spans="1:9" s="6" customFormat="1" ht="40.5">
      <c r="A278" s="23" t="s">
        <v>40</v>
      </c>
      <c r="B278" s="51">
        <v>902</v>
      </c>
      <c r="C278" s="52" t="s">
        <v>106</v>
      </c>
      <c r="D278" s="52" t="s">
        <v>103</v>
      </c>
      <c r="E278" s="53" t="s">
        <v>203</v>
      </c>
      <c r="F278" s="83"/>
      <c r="G278" s="111">
        <f ca="1">G279</f>
        <v>25.7</v>
      </c>
      <c r="H278" s="111">
        <f ca="1">H279</f>
        <v>6.7</v>
      </c>
      <c r="I278" s="22">
        <f t="shared" si="13"/>
        <v>26.07003891050584</v>
      </c>
    </row>
    <row r="279" spans="1:9" s="6" customFormat="1" ht="15.75">
      <c r="A279" s="54" t="s">
        <v>31</v>
      </c>
      <c r="B279" s="38">
        <v>902</v>
      </c>
      <c r="C279" s="39" t="s">
        <v>106</v>
      </c>
      <c r="D279" s="39" t="s">
        <v>103</v>
      </c>
      <c r="E279" s="40" t="s">
        <v>203</v>
      </c>
      <c r="F279" s="41">
        <v>800</v>
      </c>
      <c r="G279" s="27">
        <f ca="1">'Ведомственная 2020'!G365</f>
        <v>25.7</v>
      </c>
      <c r="H279" s="27">
        <f ca="1">'Ведомственная 2020'!H365</f>
        <v>6.7</v>
      </c>
      <c r="I279" s="22">
        <f t="shared" si="13"/>
        <v>26.07003891050584</v>
      </c>
    </row>
    <row r="280" spans="1:9" s="6" customFormat="1" ht="81">
      <c r="A280" s="123" t="s">
        <v>419</v>
      </c>
      <c r="B280" s="51">
        <v>902</v>
      </c>
      <c r="C280" s="52" t="s">
        <v>106</v>
      </c>
      <c r="D280" s="52" t="s">
        <v>103</v>
      </c>
      <c r="E280" s="53" t="s">
        <v>420</v>
      </c>
      <c r="F280" s="63"/>
      <c r="G280" s="111">
        <f ca="1">G281</f>
        <v>500.9</v>
      </c>
      <c r="H280" s="111">
        <f ca="1">H281</f>
        <v>0</v>
      </c>
      <c r="I280" s="22">
        <f t="shared" si="13"/>
        <v>0</v>
      </c>
    </row>
    <row r="281" spans="1:9" s="6" customFormat="1" ht="26.25">
      <c r="A281" s="54" t="s">
        <v>33</v>
      </c>
      <c r="B281" s="122">
        <v>902</v>
      </c>
      <c r="C281" s="56" t="s">
        <v>106</v>
      </c>
      <c r="D281" s="56" t="s">
        <v>103</v>
      </c>
      <c r="E281" s="102" t="s">
        <v>420</v>
      </c>
      <c r="F281" s="64">
        <v>200</v>
      </c>
      <c r="G281" s="27">
        <f ca="1">'Ведомственная 2020'!G367</f>
        <v>500.9</v>
      </c>
      <c r="H281" s="27">
        <f ca="1">'Ведомственная 2020'!H367</f>
        <v>0</v>
      </c>
      <c r="I281" s="22">
        <f t="shared" si="13"/>
        <v>0</v>
      </c>
    </row>
    <row r="282" spans="1:9" s="6" customFormat="1" ht="81">
      <c r="A282" s="123" t="s">
        <v>0</v>
      </c>
      <c r="B282" s="51">
        <v>902</v>
      </c>
      <c r="C282" s="52" t="s">
        <v>106</v>
      </c>
      <c r="D282" s="52" t="s">
        <v>103</v>
      </c>
      <c r="E282" s="53" t="s">
        <v>420</v>
      </c>
      <c r="F282" s="63"/>
      <c r="G282" s="111">
        <f ca="1">G283</f>
        <v>10.199999999999999</v>
      </c>
      <c r="H282" s="111">
        <f ca="1">H283</f>
        <v>8.6</v>
      </c>
      <c r="I282" s="22">
        <f t="shared" si="13"/>
        <v>84.313725490196077</v>
      </c>
    </row>
    <row r="283" spans="1:9" s="6" customFormat="1" ht="26.25">
      <c r="A283" s="54" t="s">
        <v>33</v>
      </c>
      <c r="B283" s="122">
        <v>902</v>
      </c>
      <c r="C283" s="56" t="s">
        <v>106</v>
      </c>
      <c r="D283" s="56" t="s">
        <v>103</v>
      </c>
      <c r="E283" s="102" t="s">
        <v>420</v>
      </c>
      <c r="F283" s="64">
        <v>200</v>
      </c>
      <c r="G283" s="27">
        <f ca="1">'Ведомственная 2020'!G369</f>
        <v>10.199999999999999</v>
      </c>
      <c r="H283" s="27">
        <f ca="1">'Ведомственная 2020'!H369</f>
        <v>8.6</v>
      </c>
      <c r="I283" s="22">
        <f t="shared" si="13"/>
        <v>84.313725490196077</v>
      </c>
    </row>
    <row r="284" spans="1:9" s="6" customFormat="1" ht="78.75">
      <c r="A284" s="75" t="s">
        <v>326</v>
      </c>
      <c r="B284" s="13">
        <v>902</v>
      </c>
      <c r="C284" s="14" t="s">
        <v>106</v>
      </c>
      <c r="D284" s="14" t="s">
        <v>103</v>
      </c>
      <c r="E284" s="20" t="s">
        <v>159</v>
      </c>
      <c r="F284" s="21"/>
      <c r="G284" s="22">
        <f t="shared" ref="G284:H286" si="15">G285</f>
        <v>5</v>
      </c>
      <c r="H284" s="22">
        <f t="shared" si="15"/>
        <v>0</v>
      </c>
      <c r="I284" s="22">
        <f t="shared" si="13"/>
        <v>0</v>
      </c>
    </row>
    <row r="285" spans="1:9" s="6" customFormat="1" ht="110.25">
      <c r="A285" s="77" t="s">
        <v>158</v>
      </c>
      <c r="B285" s="13">
        <v>902</v>
      </c>
      <c r="C285" s="14" t="s">
        <v>106</v>
      </c>
      <c r="D285" s="14" t="s">
        <v>103</v>
      </c>
      <c r="E285" s="20" t="s">
        <v>160</v>
      </c>
      <c r="F285" s="21"/>
      <c r="G285" s="22">
        <f t="shared" si="15"/>
        <v>5</v>
      </c>
      <c r="H285" s="22">
        <f t="shared" si="15"/>
        <v>0</v>
      </c>
      <c r="I285" s="22">
        <f t="shared" si="13"/>
        <v>0</v>
      </c>
    </row>
    <row r="286" spans="1:9" s="6" customFormat="1" ht="40.5">
      <c r="A286" s="50" t="s">
        <v>48</v>
      </c>
      <c r="B286" s="51">
        <v>902</v>
      </c>
      <c r="C286" s="52" t="s">
        <v>106</v>
      </c>
      <c r="D286" s="52" t="s">
        <v>103</v>
      </c>
      <c r="E286" s="53" t="s">
        <v>161</v>
      </c>
      <c r="F286" s="83"/>
      <c r="G286" s="22">
        <f t="shared" si="15"/>
        <v>5</v>
      </c>
      <c r="H286" s="22">
        <f t="shared" si="15"/>
        <v>0</v>
      </c>
      <c r="I286" s="22">
        <f t="shared" si="13"/>
        <v>0</v>
      </c>
    </row>
    <row r="287" spans="1:9" s="6" customFormat="1" ht="26.25">
      <c r="A287" s="71" t="s">
        <v>33</v>
      </c>
      <c r="B287" s="38">
        <v>902</v>
      </c>
      <c r="C287" s="39" t="s">
        <v>106</v>
      </c>
      <c r="D287" s="39" t="s">
        <v>103</v>
      </c>
      <c r="E287" s="40" t="s">
        <v>162</v>
      </c>
      <c r="F287" s="41">
        <v>200</v>
      </c>
      <c r="G287" s="27">
        <f ca="1">'Ведомственная 2020'!G373</f>
        <v>5</v>
      </c>
      <c r="H287" s="27">
        <f ca="1">'Ведомственная 2020'!H373</f>
        <v>0</v>
      </c>
      <c r="I287" s="22">
        <f t="shared" si="13"/>
        <v>0</v>
      </c>
    </row>
    <row r="288" spans="1:9" s="6" customFormat="1" ht="57">
      <c r="A288" s="97" t="s">
        <v>377</v>
      </c>
      <c r="B288" s="73">
        <v>902</v>
      </c>
      <c r="C288" s="14" t="s">
        <v>106</v>
      </c>
      <c r="D288" s="14" t="s">
        <v>103</v>
      </c>
      <c r="E288" s="20" t="s">
        <v>218</v>
      </c>
      <c r="F288" s="21"/>
      <c r="G288" s="22">
        <f t="shared" ref="G288:H290" si="16">G289</f>
        <v>43</v>
      </c>
      <c r="H288" s="22">
        <f t="shared" si="16"/>
        <v>0</v>
      </c>
      <c r="I288" s="22">
        <f t="shared" si="13"/>
        <v>0</v>
      </c>
    </row>
    <row r="289" spans="1:9" s="6" customFormat="1" ht="38.25">
      <c r="A289" s="98" t="s">
        <v>163</v>
      </c>
      <c r="B289" s="73">
        <v>902</v>
      </c>
      <c r="C289" s="14" t="s">
        <v>106</v>
      </c>
      <c r="D289" s="14" t="s">
        <v>103</v>
      </c>
      <c r="E289" s="20" t="s">
        <v>164</v>
      </c>
      <c r="F289" s="21"/>
      <c r="G289" s="22">
        <f t="shared" si="16"/>
        <v>43</v>
      </c>
      <c r="H289" s="22">
        <f t="shared" si="16"/>
        <v>0</v>
      </c>
      <c r="I289" s="22">
        <f t="shared" si="13"/>
        <v>0</v>
      </c>
    </row>
    <row r="290" spans="1:9" s="6" customFormat="1" ht="41.25" thickBot="1">
      <c r="A290" s="80" t="s">
        <v>49</v>
      </c>
      <c r="B290" s="51">
        <v>902</v>
      </c>
      <c r="C290" s="52" t="s">
        <v>106</v>
      </c>
      <c r="D290" s="52" t="s">
        <v>103</v>
      </c>
      <c r="E290" s="53" t="s">
        <v>165</v>
      </c>
      <c r="F290" s="83"/>
      <c r="G290" s="111">
        <f t="shared" si="16"/>
        <v>43</v>
      </c>
      <c r="H290" s="111">
        <f t="shared" si="16"/>
        <v>0</v>
      </c>
      <c r="I290" s="22">
        <f t="shared" si="13"/>
        <v>0</v>
      </c>
    </row>
    <row r="291" spans="1:9" s="6" customFormat="1" ht="26.25">
      <c r="A291" s="105" t="s">
        <v>33</v>
      </c>
      <c r="B291" s="38">
        <v>902</v>
      </c>
      <c r="C291" s="39" t="s">
        <v>106</v>
      </c>
      <c r="D291" s="39" t="s">
        <v>103</v>
      </c>
      <c r="E291" s="40" t="s">
        <v>165</v>
      </c>
      <c r="F291" s="41">
        <v>200</v>
      </c>
      <c r="G291" s="27">
        <f ca="1">'Ведомственная 2020'!G377</f>
        <v>43</v>
      </c>
      <c r="H291" s="27">
        <f ca="1">'Ведомственная 2020'!H377</f>
        <v>0</v>
      </c>
      <c r="I291" s="22">
        <f t="shared" si="13"/>
        <v>0</v>
      </c>
    </row>
    <row r="292" spans="1:9" s="6" customFormat="1" ht="65.25" thickBot="1">
      <c r="A292" s="78" t="s">
        <v>314</v>
      </c>
      <c r="B292" s="13">
        <v>902</v>
      </c>
      <c r="C292" s="14" t="s">
        <v>106</v>
      </c>
      <c r="D292" s="14" t="s">
        <v>103</v>
      </c>
      <c r="E292" s="20" t="s">
        <v>220</v>
      </c>
      <c r="F292" s="21"/>
      <c r="G292" s="22">
        <f t="shared" ref="G292:H294" si="17">G293</f>
        <v>12</v>
      </c>
      <c r="H292" s="22">
        <f t="shared" si="17"/>
        <v>0</v>
      </c>
      <c r="I292" s="22">
        <f t="shared" si="13"/>
        <v>0</v>
      </c>
    </row>
    <row r="293" spans="1:9" s="6" customFormat="1" ht="64.5" thickBot="1">
      <c r="A293" s="79" t="s">
        <v>304</v>
      </c>
      <c r="B293" s="13">
        <v>902</v>
      </c>
      <c r="C293" s="14" t="s">
        <v>106</v>
      </c>
      <c r="D293" s="14" t="s">
        <v>103</v>
      </c>
      <c r="E293" s="20" t="s">
        <v>198</v>
      </c>
      <c r="F293" s="21"/>
      <c r="G293" s="22">
        <f t="shared" si="17"/>
        <v>12</v>
      </c>
      <c r="H293" s="22">
        <f t="shared" si="17"/>
        <v>0</v>
      </c>
      <c r="I293" s="22">
        <f t="shared" si="13"/>
        <v>0</v>
      </c>
    </row>
    <row r="294" spans="1:9" s="6" customFormat="1" ht="54.75" thickBot="1">
      <c r="A294" s="80" t="s">
        <v>219</v>
      </c>
      <c r="B294" s="51">
        <v>902</v>
      </c>
      <c r="C294" s="52" t="s">
        <v>106</v>
      </c>
      <c r="D294" s="52" t="s">
        <v>103</v>
      </c>
      <c r="E294" s="53" t="s">
        <v>199</v>
      </c>
      <c r="F294" s="83"/>
      <c r="G294" s="111">
        <f t="shared" si="17"/>
        <v>12</v>
      </c>
      <c r="H294" s="111">
        <f t="shared" si="17"/>
        <v>0</v>
      </c>
      <c r="I294" s="22">
        <f t="shared" si="13"/>
        <v>0</v>
      </c>
    </row>
    <row r="295" spans="1:9" s="6" customFormat="1" ht="26.25">
      <c r="A295" s="71" t="s">
        <v>33</v>
      </c>
      <c r="B295" s="38">
        <v>902</v>
      </c>
      <c r="C295" s="39" t="s">
        <v>106</v>
      </c>
      <c r="D295" s="39" t="s">
        <v>103</v>
      </c>
      <c r="E295" s="40" t="s">
        <v>199</v>
      </c>
      <c r="F295" s="21">
        <v>200</v>
      </c>
      <c r="G295" s="27">
        <f ca="1">'Ведомственная 2020'!G381</f>
        <v>12</v>
      </c>
      <c r="H295" s="27">
        <f ca="1">'Ведомственная 2020'!H381</f>
        <v>0</v>
      </c>
      <c r="I295" s="22">
        <f t="shared" si="13"/>
        <v>0</v>
      </c>
    </row>
    <row r="296" spans="1:9" s="6" customFormat="1" ht="85.5">
      <c r="A296" s="106" t="s">
        <v>207</v>
      </c>
      <c r="B296" s="73">
        <v>902</v>
      </c>
      <c r="C296" s="14" t="s">
        <v>106</v>
      </c>
      <c r="D296" s="14" t="s">
        <v>103</v>
      </c>
      <c r="E296" s="20" t="s">
        <v>210</v>
      </c>
      <c r="F296" s="21"/>
      <c r="G296" s="22">
        <f>G297</f>
        <v>1143.2</v>
      </c>
      <c r="H296" s="22">
        <f>H297</f>
        <v>0</v>
      </c>
      <c r="I296" s="22">
        <f t="shared" si="13"/>
        <v>0</v>
      </c>
    </row>
    <row r="297" spans="1:9" s="6" customFormat="1" ht="51">
      <c r="A297" s="107" t="s">
        <v>208</v>
      </c>
      <c r="B297" s="73">
        <v>902</v>
      </c>
      <c r="C297" s="14" t="s">
        <v>106</v>
      </c>
      <c r="D297" s="14" t="s">
        <v>103</v>
      </c>
      <c r="E297" s="20" t="s">
        <v>209</v>
      </c>
      <c r="F297" s="21"/>
      <c r="G297" s="22">
        <f>G300+G298</f>
        <v>1143.2</v>
      </c>
      <c r="H297" s="22">
        <f>H300+H298</f>
        <v>0</v>
      </c>
      <c r="I297" s="22">
        <f t="shared" si="13"/>
        <v>0</v>
      </c>
    </row>
    <row r="298" spans="1:9" s="6" customFormat="1" ht="203.25" customHeight="1">
      <c r="A298" s="68" t="s">
        <v>418</v>
      </c>
      <c r="B298" s="100">
        <v>902</v>
      </c>
      <c r="C298" s="52" t="s">
        <v>106</v>
      </c>
      <c r="D298" s="52" t="s">
        <v>103</v>
      </c>
      <c r="E298" s="53" t="s">
        <v>356</v>
      </c>
      <c r="F298" s="83"/>
      <c r="G298" s="22">
        <f>G299</f>
        <v>1131.8</v>
      </c>
      <c r="H298" s="22">
        <f>H299</f>
        <v>0</v>
      </c>
      <c r="I298" s="22">
        <f t="shared" si="13"/>
        <v>0</v>
      </c>
    </row>
    <row r="299" spans="1:9" s="6" customFormat="1" ht="26.25">
      <c r="A299" s="71" t="s">
        <v>33</v>
      </c>
      <c r="B299" s="38">
        <v>902</v>
      </c>
      <c r="C299" s="39" t="s">
        <v>106</v>
      </c>
      <c r="D299" s="39" t="s">
        <v>103</v>
      </c>
      <c r="E299" s="40" t="s">
        <v>356</v>
      </c>
      <c r="F299" s="41">
        <v>200</v>
      </c>
      <c r="G299" s="27">
        <f ca="1">'Ведомственная 2020'!G385</f>
        <v>1131.8</v>
      </c>
      <c r="H299" s="27">
        <f ca="1">'Ведомственная 2020'!H385</f>
        <v>0</v>
      </c>
      <c r="I299" s="22">
        <f t="shared" si="13"/>
        <v>0</v>
      </c>
    </row>
    <row r="300" spans="1:9" s="6" customFormat="1" ht="206.25" customHeight="1">
      <c r="A300" s="68" t="s">
        <v>357</v>
      </c>
      <c r="B300" s="100">
        <v>902</v>
      </c>
      <c r="C300" s="52" t="s">
        <v>106</v>
      </c>
      <c r="D300" s="52" t="s">
        <v>103</v>
      </c>
      <c r="E300" s="53" t="s">
        <v>356</v>
      </c>
      <c r="F300" s="83"/>
      <c r="G300" s="111">
        <f ca="1">G301</f>
        <v>11.4</v>
      </c>
      <c r="H300" s="111">
        <f ca="1">H301</f>
        <v>0</v>
      </c>
      <c r="I300" s="22">
        <f t="shared" si="13"/>
        <v>0</v>
      </c>
    </row>
    <row r="301" spans="1:9" s="6" customFormat="1" ht="26.25">
      <c r="A301" s="71" t="s">
        <v>33</v>
      </c>
      <c r="B301" s="38">
        <v>902</v>
      </c>
      <c r="C301" s="39" t="s">
        <v>106</v>
      </c>
      <c r="D301" s="39" t="s">
        <v>103</v>
      </c>
      <c r="E301" s="40" t="s">
        <v>356</v>
      </c>
      <c r="F301" s="41">
        <v>200</v>
      </c>
      <c r="G301" s="27">
        <f ca="1">'Ведомственная 2020'!G387</f>
        <v>11.4</v>
      </c>
      <c r="H301" s="27">
        <f ca="1">'Ведомственная 2020'!H387</f>
        <v>0</v>
      </c>
      <c r="I301" s="22">
        <f t="shared" si="13"/>
        <v>0</v>
      </c>
    </row>
    <row r="302" spans="1:9" s="6" customFormat="1" ht="72">
      <c r="A302" s="103" t="s">
        <v>379</v>
      </c>
      <c r="B302" s="13">
        <v>902</v>
      </c>
      <c r="C302" s="14" t="s">
        <v>106</v>
      </c>
      <c r="D302" s="14" t="s">
        <v>103</v>
      </c>
      <c r="E302" s="40" t="s">
        <v>205</v>
      </c>
      <c r="F302" s="21"/>
      <c r="G302" s="22">
        <f ca="1">G303+G305</f>
        <v>3445.8</v>
      </c>
      <c r="H302" s="22">
        <f ca="1">H303+H305</f>
        <v>1054.3</v>
      </c>
      <c r="I302" s="22">
        <f t="shared" si="13"/>
        <v>30.596668407916884</v>
      </c>
    </row>
    <row r="303" spans="1:9" s="6" customFormat="1" ht="26.25">
      <c r="A303" s="69" t="s">
        <v>84</v>
      </c>
      <c r="B303" s="38">
        <v>902</v>
      </c>
      <c r="C303" s="39" t="s">
        <v>106</v>
      </c>
      <c r="D303" s="39" t="s">
        <v>103</v>
      </c>
      <c r="E303" s="53" t="s">
        <v>206</v>
      </c>
      <c r="F303" s="21"/>
      <c r="G303" s="111">
        <f ca="1">G304</f>
        <v>3445.8</v>
      </c>
      <c r="H303" s="111">
        <f ca="1">H304</f>
        <v>1054.3</v>
      </c>
      <c r="I303" s="22">
        <f t="shared" si="13"/>
        <v>30.596668407916884</v>
      </c>
    </row>
    <row r="304" spans="1:9" s="6" customFormat="1" ht="39">
      <c r="A304" s="54" t="s">
        <v>77</v>
      </c>
      <c r="B304" s="38">
        <v>902</v>
      </c>
      <c r="C304" s="39" t="s">
        <v>106</v>
      </c>
      <c r="D304" s="39" t="s">
        <v>103</v>
      </c>
      <c r="E304" s="40" t="s">
        <v>206</v>
      </c>
      <c r="F304" s="21">
        <v>600</v>
      </c>
      <c r="G304" s="27">
        <f ca="1">'Ведомственная 2020'!G408</f>
        <v>3445.8</v>
      </c>
      <c r="H304" s="27">
        <f ca="1">'Ведомственная 2020'!H408</f>
        <v>1054.3</v>
      </c>
      <c r="I304" s="22">
        <f t="shared" si="13"/>
        <v>30.596668407916884</v>
      </c>
    </row>
    <row r="305" spans="1:9" s="6" customFormat="1" ht="81">
      <c r="A305" s="50" t="s">
        <v>265</v>
      </c>
      <c r="B305" s="51">
        <v>902</v>
      </c>
      <c r="C305" s="52" t="s">
        <v>106</v>
      </c>
      <c r="D305" s="52" t="s">
        <v>103</v>
      </c>
      <c r="E305" s="53" t="s">
        <v>267</v>
      </c>
      <c r="F305" s="21"/>
      <c r="G305" s="111">
        <f ca="1">G306</f>
        <v>0</v>
      </c>
      <c r="H305" s="111">
        <f ca="1">H306</f>
        <v>0</v>
      </c>
      <c r="I305" s="22">
        <v>0</v>
      </c>
    </row>
    <row r="306" spans="1:9" s="6" customFormat="1" ht="39">
      <c r="A306" s="71" t="s">
        <v>77</v>
      </c>
      <c r="B306" s="38">
        <v>902</v>
      </c>
      <c r="C306" s="39" t="s">
        <v>106</v>
      </c>
      <c r="D306" s="39" t="s">
        <v>103</v>
      </c>
      <c r="E306" s="40" t="s">
        <v>268</v>
      </c>
      <c r="F306" s="41">
        <v>600</v>
      </c>
      <c r="G306" s="27">
        <f ca="1">'Ведомственная 2020'!G410</f>
        <v>0</v>
      </c>
      <c r="H306" s="27">
        <f ca="1">'Ведомственная 2020'!H410</f>
        <v>0</v>
      </c>
      <c r="I306" s="22">
        <v>0</v>
      </c>
    </row>
    <row r="307" spans="1:9" ht="16.5" thickBot="1">
      <c r="A307" s="119" t="s">
        <v>298</v>
      </c>
      <c r="B307" s="120">
        <v>902</v>
      </c>
      <c r="C307" s="121" t="s">
        <v>106</v>
      </c>
      <c r="D307" s="14" t="s">
        <v>106</v>
      </c>
      <c r="E307" s="20"/>
      <c r="F307" s="21"/>
      <c r="G307" s="22">
        <f>G312+G322+G308</f>
        <v>3034.7</v>
      </c>
      <c r="H307" s="22">
        <f>H312+H322+H308</f>
        <v>229.9</v>
      </c>
      <c r="I307" s="22">
        <f t="shared" si="13"/>
        <v>7.5757076482024592</v>
      </c>
    </row>
    <row r="308" spans="1:9" ht="48" thickBot="1">
      <c r="A308" s="86" t="s">
        <v>305</v>
      </c>
      <c r="B308" s="13">
        <v>902</v>
      </c>
      <c r="C308" s="14" t="s">
        <v>106</v>
      </c>
      <c r="D308" s="14" t="s">
        <v>106</v>
      </c>
      <c r="E308" s="20" t="s">
        <v>154</v>
      </c>
      <c r="F308" s="21"/>
      <c r="G308" s="22">
        <f t="shared" ref="G308:H310" si="18">G309</f>
        <v>55</v>
      </c>
      <c r="H308" s="22">
        <f t="shared" si="18"/>
        <v>3.6</v>
      </c>
      <c r="I308" s="22">
        <f t="shared" si="13"/>
        <v>6.5454545454545459</v>
      </c>
    </row>
    <row r="309" spans="1:9" ht="63.75" thickBot="1">
      <c r="A309" s="72" t="s">
        <v>306</v>
      </c>
      <c r="B309" s="73">
        <v>902</v>
      </c>
      <c r="C309" s="14" t="s">
        <v>106</v>
      </c>
      <c r="D309" s="14" t="s">
        <v>106</v>
      </c>
      <c r="E309" s="20" t="s">
        <v>155</v>
      </c>
      <c r="F309" s="21"/>
      <c r="G309" s="27">
        <f t="shared" si="18"/>
        <v>55</v>
      </c>
      <c r="H309" s="27">
        <f t="shared" si="18"/>
        <v>3.6</v>
      </c>
      <c r="I309" s="22">
        <f t="shared" si="13"/>
        <v>6.5454545454545459</v>
      </c>
    </row>
    <row r="310" spans="1:9" ht="63.75" thickBot="1">
      <c r="A310" s="74" t="s">
        <v>307</v>
      </c>
      <c r="B310" s="51">
        <v>902</v>
      </c>
      <c r="C310" s="52" t="s">
        <v>106</v>
      </c>
      <c r="D310" s="52" t="s">
        <v>106</v>
      </c>
      <c r="E310" s="53" t="s">
        <v>156</v>
      </c>
      <c r="F310" s="83"/>
      <c r="G310" s="27">
        <f t="shared" si="18"/>
        <v>55</v>
      </c>
      <c r="H310" s="27">
        <f t="shared" si="18"/>
        <v>3.6</v>
      </c>
      <c r="I310" s="22">
        <f t="shared" si="13"/>
        <v>6.5454545454545459</v>
      </c>
    </row>
    <row r="311" spans="1:9" ht="39">
      <c r="A311" s="54" t="s">
        <v>77</v>
      </c>
      <c r="B311" s="38">
        <v>902</v>
      </c>
      <c r="C311" s="39" t="s">
        <v>106</v>
      </c>
      <c r="D311" s="39" t="s">
        <v>106</v>
      </c>
      <c r="E311" s="40" t="s">
        <v>157</v>
      </c>
      <c r="F311" s="41">
        <v>600</v>
      </c>
      <c r="G311" s="27">
        <f ca="1">'Ведомственная 2020'!G418</f>
        <v>55</v>
      </c>
      <c r="H311" s="27">
        <f ca="1">'Ведомственная 2020'!H418</f>
        <v>3.6</v>
      </c>
      <c r="I311" s="22">
        <f t="shared" si="13"/>
        <v>6.5454545454545459</v>
      </c>
    </row>
    <row r="312" spans="1:9" ht="85.5">
      <c r="A312" s="97" t="s">
        <v>335</v>
      </c>
      <c r="B312" s="13">
        <v>902</v>
      </c>
      <c r="C312" s="14" t="s">
        <v>106</v>
      </c>
      <c r="D312" s="14" t="s">
        <v>106</v>
      </c>
      <c r="E312" s="20" t="s">
        <v>214</v>
      </c>
      <c r="F312" s="21"/>
      <c r="G312" s="22">
        <f>G313</f>
        <v>1870.7</v>
      </c>
      <c r="H312" s="22">
        <f>H313</f>
        <v>0</v>
      </c>
      <c r="I312" s="22">
        <f t="shared" si="13"/>
        <v>0</v>
      </c>
    </row>
    <row r="313" spans="1:9" ht="25.5">
      <c r="A313" s="98" t="s">
        <v>212</v>
      </c>
      <c r="B313" s="13">
        <v>902</v>
      </c>
      <c r="C313" s="14" t="s">
        <v>106</v>
      </c>
      <c r="D313" s="14" t="s">
        <v>106</v>
      </c>
      <c r="E313" s="20" t="s">
        <v>213</v>
      </c>
      <c r="F313" s="21"/>
      <c r="G313" s="22">
        <f>G316+G320+G314+G318</f>
        <v>1870.7</v>
      </c>
      <c r="H313" s="22">
        <f>H316+H320+H314+H318</f>
        <v>0</v>
      </c>
      <c r="I313" s="22">
        <f t="shared" si="13"/>
        <v>0</v>
      </c>
    </row>
    <row r="314" spans="1:9" ht="67.5">
      <c r="A314" s="50" t="s">
        <v>323</v>
      </c>
      <c r="B314" s="42">
        <v>902</v>
      </c>
      <c r="C314" s="43" t="s">
        <v>106</v>
      </c>
      <c r="D314" s="43" t="s">
        <v>106</v>
      </c>
      <c r="E314" s="44" t="s">
        <v>325</v>
      </c>
      <c r="F314" s="45"/>
      <c r="G314" s="22">
        <f>G315</f>
        <v>45.9</v>
      </c>
      <c r="H314" s="22">
        <f>H315</f>
        <v>0</v>
      </c>
      <c r="I314" s="22">
        <f t="shared" si="13"/>
        <v>0</v>
      </c>
    </row>
    <row r="315" spans="1:9" ht="26.25">
      <c r="A315" s="54" t="s">
        <v>33</v>
      </c>
      <c r="B315" s="38">
        <v>902</v>
      </c>
      <c r="C315" s="39" t="s">
        <v>106</v>
      </c>
      <c r="D315" s="39" t="s">
        <v>106</v>
      </c>
      <c r="E315" s="57" t="s">
        <v>325</v>
      </c>
      <c r="F315" s="41">
        <v>200</v>
      </c>
      <c r="G315" s="27">
        <f ca="1">'Ведомственная 2020'!G392</f>
        <v>45.9</v>
      </c>
      <c r="H315" s="27">
        <f ca="1">'Ведомственная 2020'!H392</f>
        <v>0</v>
      </c>
      <c r="I315" s="22">
        <f t="shared" si="13"/>
        <v>0</v>
      </c>
    </row>
    <row r="316" spans="1:9" s="6" customFormat="1" ht="47.25">
      <c r="A316" s="81" t="s">
        <v>280</v>
      </c>
      <c r="B316" s="13">
        <v>902</v>
      </c>
      <c r="C316" s="14" t="s">
        <v>106</v>
      </c>
      <c r="D316" s="14" t="s">
        <v>106</v>
      </c>
      <c r="E316" s="20" t="s">
        <v>281</v>
      </c>
      <c r="F316" s="21"/>
      <c r="G316" s="22">
        <f ca="1">+G317</f>
        <v>866.8</v>
      </c>
      <c r="H316" s="22">
        <f ca="1">+H317</f>
        <v>0</v>
      </c>
      <c r="I316" s="22">
        <f t="shared" si="13"/>
        <v>0</v>
      </c>
    </row>
    <row r="317" spans="1:9" s="6" customFormat="1" ht="39">
      <c r="A317" s="54" t="s">
        <v>77</v>
      </c>
      <c r="B317" s="38">
        <v>902</v>
      </c>
      <c r="C317" s="39" t="s">
        <v>106</v>
      </c>
      <c r="D317" s="39" t="s">
        <v>106</v>
      </c>
      <c r="E317" s="40" t="s">
        <v>281</v>
      </c>
      <c r="F317" s="21">
        <v>600</v>
      </c>
      <c r="G317" s="27">
        <f ca="1">'Ведомственная 2020'!G422</f>
        <v>866.8</v>
      </c>
      <c r="H317" s="27">
        <f ca="1">'Ведомственная 2020'!H422</f>
        <v>0</v>
      </c>
      <c r="I317" s="22">
        <f t="shared" si="13"/>
        <v>0</v>
      </c>
    </row>
    <row r="318" spans="1:9" s="6" customFormat="1" ht="72.75" customHeight="1">
      <c r="A318" s="81" t="s">
        <v>282</v>
      </c>
      <c r="B318" s="13">
        <v>902</v>
      </c>
      <c r="C318" s="14" t="s">
        <v>106</v>
      </c>
      <c r="D318" s="14" t="s">
        <v>106</v>
      </c>
      <c r="E318" s="20" t="s">
        <v>299</v>
      </c>
      <c r="F318" s="41"/>
      <c r="G318" s="22">
        <f ca="1">G319</f>
        <v>40</v>
      </c>
      <c r="H318" s="22">
        <f ca="1">H319</f>
        <v>0</v>
      </c>
      <c r="I318" s="22">
        <f t="shared" si="13"/>
        <v>0</v>
      </c>
    </row>
    <row r="319" spans="1:9" s="6" customFormat="1" ht="15.75">
      <c r="A319" s="54" t="s">
        <v>70</v>
      </c>
      <c r="B319" s="38">
        <v>902</v>
      </c>
      <c r="C319" s="39" t="s">
        <v>106</v>
      </c>
      <c r="D319" s="39" t="s">
        <v>106</v>
      </c>
      <c r="E319" s="40" t="s">
        <v>299</v>
      </c>
      <c r="F319" s="41">
        <v>500</v>
      </c>
      <c r="G319" s="27">
        <f ca="1">'Ведомственная 2020'!G264</f>
        <v>40</v>
      </c>
      <c r="H319" s="27">
        <f ca="1">'Ведомственная 2020'!H264</f>
        <v>0</v>
      </c>
      <c r="I319" s="22">
        <f t="shared" si="13"/>
        <v>0</v>
      </c>
    </row>
    <row r="320" spans="1:9" s="6" customFormat="1" ht="67.5">
      <c r="A320" s="50" t="s">
        <v>324</v>
      </c>
      <c r="B320" s="51">
        <v>902</v>
      </c>
      <c r="C320" s="52" t="s">
        <v>106</v>
      </c>
      <c r="D320" s="52" t="s">
        <v>106</v>
      </c>
      <c r="E320" s="44" t="s">
        <v>325</v>
      </c>
      <c r="F320" s="21"/>
      <c r="G320" s="111">
        <f ca="1">G321</f>
        <v>918</v>
      </c>
      <c r="H320" s="111">
        <f ca="1">H321</f>
        <v>0</v>
      </c>
      <c r="I320" s="22">
        <f t="shared" si="13"/>
        <v>0</v>
      </c>
    </row>
    <row r="321" spans="1:9" s="6" customFormat="1" ht="26.25">
      <c r="A321" s="71" t="s">
        <v>33</v>
      </c>
      <c r="B321" s="38">
        <v>902</v>
      </c>
      <c r="C321" s="39" t="s">
        <v>106</v>
      </c>
      <c r="D321" s="39" t="s">
        <v>106</v>
      </c>
      <c r="E321" s="57" t="s">
        <v>325</v>
      </c>
      <c r="F321" s="41">
        <v>200</v>
      </c>
      <c r="G321" s="110">
        <f ca="1">'Ведомственная 2020'!G394</f>
        <v>918</v>
      </c>
      <c r="H321" s="110">
        <f ca="1">'Ведомственная 2020'!H394</f>
        <v>0</v>
      </c>
      <c r="I321" s="22">
        <f t="shared" si="13"/>
        <v>0</v>
      </c>
    </row>
    <row r="322" spans="1:9" s="6" customFormat="1" ht="72">
      <c r="A322" s="104" t="s">
        <v>387</v>
      </c>
      <c r="B322" s="13">
        <v>902</v>
      </c>
      <c r="C322" s="14" t="s">
        <v>106</v>
      </c>
      <c r="D322" s="14" t="s">
        <v>106</v>
      </c>
      <c r="E322" s="20" t="s">
        <v>215</v>
      </c>
      <c r="F322" s="21"/>
      <c r="G322" s="22">
        <f ca="1">G323</f>
        <v>1109</v>
      </c>
      <c r="H322" s="22">
        <f ca="1">H323</f>
        <v>226.3</v>
      </c>
      <c r="I322" s="22">
        <f t="shared" si="13"/>
        <v>20.405770964833184</v>
      </c>
    </row>
    <row r="323" spans="1:9" s="6" customFormat="1" ht="27">
      <c r="A323" s="50" t="s">
        <v>85</v>
      </c>
      <c r="B323" s="51">
        <v>902</v>
      </c>
      <c r="C323" s="52" t="s">
        <v>106</v>
      </c>
      <c r="D323" s="52" t="s">
        <v>106</v>
      </c>
      <c r="E323" s="53" t="s">
        <v>216</v>
      </c>
      <c r="F323" s="83"/>
      <c r="G323" s="111">
        <f ca="1">G324</f>
        <v>1109</v>
      </c>
      <c r="H323" s="111">
        <f ca="1">H324</f>
        <v>226.3</v>
      </c>
      <c r="I323" s="22">
        <f t="shared" si="13"/>
        <v>20.405770964833184</v>
      </c>
    </row>
    <row r="324" spans="1:9" ht="39">
      <c r="A324" s="71" t="s">
        <v>77</v>
      </c>
      <c r="B324" s="38">
        <v>902</v>
      </c>
      <c r="C324" s="39" t="s">
        <v>106</v>
      </c>
      <c r="D324" s="39" t="s">
        <v>106</v>
      </c>
      <c r="E324" s="40" t="s">
        <v>217</v>
      </c>
      <c r="F324" s="41">
        <v>600</v>
      </c>
      <c r="G324" s="27">
        <f ca="1">'Ведомственная 2020'!G414</f>
        <v>1109</v>
      </c>
      <c r="H324" s="27">
        <f ca="1">'Ведомственная 2020'!H414</f>
        <v>226.3</v>
      </c>
      <c r="I324" s="22">
        <f t="shared" si="13"/>
        <v>20.405770964833184</v>
      </c>
    </row>
    <row r="325" spans="1:9" s="6" customFormat="1" ht="15.75">
      <c r="A325" s="12" t="s">
        <v>80</v>
      </c>
      <c r="B325" s="13">
        <v>902</v>
      </c>
      <c r="C325" s="14" t="s">
        <v>106</v>
      </c>
      <c r="D325" s="14" t="s">
        <v>107</v>
      </c>
      <c r="E325" s="20"/>
      <c r="F325" s="21"/>
      <c r="G325" s="22">
        <f t="shared" ref="G325:H327" si="19">G326</f>
        <v>30</v>
      </c>
      <c r="H325" s="22">
        <f t="shared" si="19"/>
        <v>0</v>
      </c>
      <c r="I325" s="22">
        <f t="shared" si="13"/>
        <v>0</v>
      </c>
    </row>
    <row r="326" spans="1:9" s="6" customFormat="1" ht="57">
      <c r="A326" s="97" t="s">
        <v>377</v>
      </c>
      <c r="B326" s="73">
        <v>902</v>
      </c>
      <c r="C326" s="14" t="s">
        <v>106</v>
      </c>
      <c r="D326" s="14" t="s">
        <v>107</v>
      </c>
      <c r="E326" s="20" t="s">
        <v>218</v>
      </c>
      <c r="F326" s="21"/>
      <c r="G326" s="22">
        <f t="shared" si="19"/>
        <v>30</v>
      </c>
      <c r="H326" s="22">
        <f t="shared" si="19"/>
        <v>0</v>
      </c>
      <c r="I326" s="22">
        <f t="shared" ref="I326:I389" si="20">H326/G326*100</f>
        <v>0</v>
      </c>
    </row>
    <row r="327" spans="1:9" s="6" customFormat="1" ht="38.25">
      <c r="A327" s="98" t="s">
        <v>163</v>
      </c>
      <c r="B327" s="73">
        <v>902</v>
      </c>
      <c r="C327" s="14" t="s">
        <v>106</v>
      </c>
      <c r="D327" s="14" t="s">
        <v>107</v>
      </c>
      <c r="E327" s="20" t="s">
        <v>164</v>
      </c>
      <c r="F327" s="21"/>
      <c r="G327" s="22">
        <f t="shared" si="19"/>
        <v>30</v>
      </c>
      <c r="H327" s="22">
        <f t="shared" si="19"/>
        <v>0</v>
      </c>
      <c r="I327" s="22">
        <f t="shared" si="20"/>
        <v>0</v>
      </c>
    </row>
    <row r="328" spans="1:9" ht="40.5">
      <c r="A328" s="99" t="s">
        <v>49</v>
      </c>
      <c r="B328" s="100">
        <v>902</v>
      </c>
      <c r="C328" s="52" t="s">
        <v>106</v>
      </c>
      <c r="D328" s="52" t="s">
        <v>107</v>
      </c>
      <c r="E328" s="53" t="s">
        <v>165</v>
      </c>
      <c r="F328" s="83"/>
      <c r="G328" s="111">
        <f>G329+G330</f>
        <v>30</v>
      </c>
      <c r="H328" s="111">
        <f>H329+H330</f>
        <v>0</v>
      </c>
      <c r="I328" s="22">
        <f t="shared" si="20"/>
        <v>0</v>
      </c>
    </row>
    <row r="329" spans="1:9" ht="26.25">
      <c r="A329" s="71" t="s">
        <v>33</v>
      </c>
      <c r="B329" s="101">
        <v>902</v>
      </c>
      <c r="C329" s="39" t="s">
        <v>106</v>
      </c>
      <c r="D329" s="39" t="s">
        <v>107</v>
      </c>
      <c r="E329" s="40" t="s">
        <v>165</v>
      </c>
      <c r="F329" s="41">
        <v>200</v>
      </c>
      <c r="G329" s="27">
        <f ca="1">'Ведомственная 2020'!G183</f>
        <v>0</v>
      </c>
      <c r="H329" s="27">
        <f ca="1">'Ведомственная 2020'!H183</f>
        <v>0</v>
      </c>
      <c r="I329" s="22">
        <v>0</v>
      </c>
    </row>
    <row r="330" spans="1:9" ht="26.25">
      <c r="A330" s="71" t="s">
        <v>75</v>
      </c>
      <c r="B330" s="101">
        <v>902</v>
      </c>
      <c r="C330" s="39" t="s">
        <v>106</v>
      </c>
      <c r="D330" s="39" t="s">
        <v>107</v>
      </c>
      <c r="E330" s="40" t="s">
        <v>165</v>
      </c>
      <c r="F330" s="41">
        <v>300</v>
      </c>
      <c r="G330" s="27">
        <f ca="1">'Ведомственная 2020'!G184</f>
        <v>30</v>
      </c>
      <c r="H330" s="27">
        <f ca="1">'Ведомственная 2020'!H184</f>
        <v>0</v>
      </c>
      <c r="I330" s="22">
        <f t="shared" si="20"/>
        <v>0</v>
      </c>
    </row>
    <row r="331" spans="1:9" s="6" customFormat="1" ht="15.75">
      <c r="A331" s="12" t="s">
        <v>119</v>
      </c>
      <c r="B331" s="73">
        <v>902</v>
      </c>
      <c r="C331" s="14" t="s">
        <v>109</v>
      </c>
      <c r="D331" s="14"/>
      <c r="E331" s="20"/>
      <c r="F331" s="21"/>
      <c r="G331" s="22">
        <f>G332</f>
        <v>8249.1999999999989</v>
      </c>
      <c r="H331" s="22">
        <f>H332</f>
        <v>1759.2</v>
      </c>
      <c r="I331" s="22">
        <f t="shared" si="20"/>
        <v>21.325704310721044</v>
      </c>
    </row>
    <row r="332" spans="1:9" s="6" customFormat="1" ht="15.75">
      <c r="A332" s="12" t="s">
        <v>87</v>
      </c>
      <c r="B332" s="73">
        <v>902</v>
      </c>
      <c r="C332" s="14" t="s">
        <v>109</v>
      </c>
      <c r="D332" s="14" t="s">
        <v>102</v>
      </c>
      <c r="E332" s="40"/>
      <c r="F332" s="21"/>
      <c r="G332" s="22">
        <f>G333+G359+G354+G364</f>
        <v>8249.1999999999989</v>
      </c>
      <c r="H332" s="22">
        <f>H333+H359+H354+H364</f>
        <v>1759.2</v>
      </c>
      <c r="I332" s="22">
        <f t="shared" si="20"/>
        <v>21.325704310721044</v>
      </c>
    </row>
    <row r="333" spans="1:9" s="6" customFormat="1" ht="72">
      <c r="A333" s="104" t="s">
        <v>379</v>
      </c>
      <c r="B333" s="73">
        <v>902</v>
      </c>
      <c r="C333" s="14" t="s">
        <v>109</v>
      </c>
      <c r="D333" s="14" t="s">
        <v>102</v>
      </c>
      <c r="E333" s="20" t="s">
        <v>221</v>
      </c>
      <c r="F333" s="21"/>
      <c r="G333" s="22">
        <f>G334+G336+G338+G342+G344+G348+G350+G352</f>
        <v>8173.1999999999989</v>
      </c>
      <c r="H333" s="22">
        <f>H334+H336+H338+H342+H344+H348+H350+H352</f>
        <v>1759.2</v>
      </c>
      <c r="I333" s="22">
        <f t="shared" si="20"/>
        <v>21.524005285567469</v>
      </c>
    </row>
    <row r="334" spans="1:9" s="5" customFormat="1" ht="27">
      <c r="A334" s="50" t="s">
        <v>88</v>
      </c>
      <c r="B334" s="100">
        <v>902</v>
      </c>
      <c r="C334" s="52" t="s">
        <v>109</v>
      </c>
      <c r="D334" s="52" t="s">
        <v>102</v>
      </c>
      <c r="E334" s="53" t="s">
        <v>222</v>
      </c>
      <c r="F334" s="83"/>
      <c r="G334" s="111">
        <f>G335</f>
        <v>3276.2</v>
      </c>
      <c r="H334" s="111">
        <f>H335</f>
        <v>716.4</v>
      </c>
      <c r="I334" s="22">
        <f t="shared" si="20"/>
        <v>21.866796898846225</v>
      </c>
    </row>
    <row r="335" spans="1:9" s="6" customFormat="1" ht="39">
      <c r="A335" s="71" t="s">
        <v>77</v>
      </c>
      <c r="B335" s="101">
        <v>902</v>
      </c>
      <c r="C335" s="39" t="s">
        <v>109</v>
      </c>
      <c r="D335" s="39" t="s">
        <v>102</v>
      </c>
      <c r="E335" s="40" t="s">
        <v>222</v>
      </c>
      <c r="F335" s="41">
        <v>600</v>
      </c>
      <c r="G335" s="27">
        <f ca="1">'Ведомственная 2020'!G427</f>
        <v>3276.2</v>
      </c>
      <c r="H335" s="27">
        <f ca="1">'Ведомственная 2020'!H427</f>
        <v>716.4</v>
      </c>
      <c r="I335" s="22">
        <f t="shared" si="20"/>
        <v>21.866796898846225</v>
      </c>
    </row>
    <row r="336" spans="1:9" s="6" customFormat="1" ht="54">
      <c r="A336" s="50" t="s">
        <v>89</v>
      </c>
      <c r="B336" s="122">
        <v>902</v>
      </c>
      <c r="C336" s="56" t="s">
        <v>109</v>
      </c>
      <c r="D336" s="56" t="s">
        <v>102</v>
      </c>
      <c r="E336" s="53" t="s">
        <v>223</v>
      </c>
      <c r="F336" s="83"/>
      <c r="G336" s="111">
        <f ca="1">G337</f>
        <v>1930</v>
      </c>
      <c r="H336" s="111">
        <f ca="1">H337</f>
        <v>360.7</v>
      </c>
      <c r="I336" s="22">
        <f t="shared" si="20"/>
        <v>18.689119170984455</v>
      </c>
    </row>
    <row r="337" spans="1:9" ht="39">
      <c r="A337" s="71" t="s">
        <v>77</v>
      </c>
      <c r="B337" s="38">
        <v>902</v>
      </c>
      <c r="C337" s="39" t="s">
        <v>109</v>
      </c>
      <c r="D337" s="39" t="s">
        <v>102</v>
      </c>
      <c r="E337" s="40" t="s">
        <v>224</v>
      </c>
      <c r="F337" s="21">
        <v>600</v>
      </c>
      <c r="G337" s="27">
        <f ca="1">'Ведомственная 2020'!G429</f>
        <v>1930</v>
      </c>
      <c r="H337" s="27">
        <f ca="1">'Ведомственная 2020'!H429</f>
        <v>360.7</v>
      </c>
      <c r="I337" s="22">
        <f t="shared" si="20"/>
        <v>18.689119170984455</v>
      </c>
    </row>
    <row r="338" spans="1:9" s="6" customFormat="1" ht="27">
      <c r="A338" s="50" t="s">
        <v>90</v>
      </c>
      <c r="B338" s="51">
        <v>902</v>
      </c>
      <c r="C338" s="52" t="s">
        <v>109</v>
      </c>
      <c r="D338" s="52" t="s">
        <v>102</v>
      </c>
      <c r="E338" s="53" t="s">
        <v>226</v>
      </c>
      <c r="F338" s="83"/>
      <c r="G338" s="111">
        <f ca="1">G339+G340+G341</f>
        <v>583.59999999999991</v>
      </c>
      <c r="H338" s="111">
        <f ca="1">H339+H340+H341</f>
        <v>223.8</v>
      </c>
      <c r="I338" s="22">
        <f t="shared" si="20"/>
        <v>38.348183687457173</v>
      </c>
    </row>
    <row r="339" spans="1:9" s="7" customFormat="1" ht="64.5">
      <c r="A339" s="71" t="s">
        <v>38</v>
      </c>
      <c r="B339" s="38">
        <v>902</v>
      </c>
      <c r="C339" s="39" t="s">
        <v>109</v>
      </c>
      <c r="D339" s="39" t="s">
        <v>102</v>
      </c>
      <c r="E339" s="40" t="s">
        <v>226</v>
      </c>
      <c r="F339" s="41">
        <v>100</v>
      </c>
      <c r="G339" s="110">
        <f ca="1">'Ведомственная 2020'!G431</f>
        <v>386.4</v>
      </c>
      <c r="H339" s="110">
        <f ca="1">'Ведомственная 2020'!H431</f>
        <v>147</v>
      </c>
      <c r="I339" s="22">
        <f t="shared" si="20"/>
        <v>38.04347826086957</v>
      </c>
    </row>
    <row r="340" spans="1:9" s="6" customFormat="1" ht="26.25">
      <c r="A340" s="71" t="s">
        <v>33</v>
      </c>
      <c r="B340" s="38">
        <v>902</v>
      </c>
      <c r="C340" s="39" t="s">
        <v>109</v>
      </c>
      <c r="D340" s="39" t="s">
        <v>102</v>
      </c>
      <c r="E340" s="40" t="s">
        <v>226</v>
      </c>
      <c r="F340" s="41">
        <v>200</v>
      </c>
      <c r="G340" s="110">
        <f ca="1">'Ведомственная 2020'!G432</f>
        <v>197.2</v>
      </c>
      <c r="H340" s="110">
        <f ca="1">'Ведомственная 2020'!H432</f>
        <v>76.8</v>
      </c>
      <c r="I340" s="22">
        <f t="shared" si="20"/>
        <v>38.945233265720077</v>
      </c>
    </row>
    <row r="341" spans="1:9" ht="15.75">
      <c r="A341" s="71" t="s">
        <v>31</v>
      </c>
      <c r="B341" s="38">
        <v>902</v>
      </c>
      <c r="C341" s="39" t="s">
        <v>109</v>
      </c>
      <c r="D341" s="39" t="s">
        <v>102</v>
      </c>
      <c r="E341" s="40" t="s">
        <v>226</v>
      </c>
      <c r="F341" s="41">
        <v>800</v>
      </c>
      <c r="G341" s="110">
        <f ca="1">'Ведомственная 2020'!G433</f>
        <v>0</v>
      </c>
      <c r="H341" s="110">
        <f ca="1">'Ведомственная 2020'!H433</f>
        <v>0</v>
      </c>
      <c r="I341" s="22">
        <v>0</v>
      </c>
    </row>
    <row r="342" spans="1:9" s="5" customFormat="1" ht="40.5">
      <c r="A342" s="50" t="s">
        <v>40</v>
      </c>
      <c r="B342" s="51">
        <v>902</v>
      </c>
      <c r="C342" s="52" t="s">
        <v>109</v>
      </c>
      <c r="D342" s="52" t="s">
        <v>102</v>
      </c>
      <c r="E342" s="53" t="s">
        <v>225</v>
      </c>
      <c r="F342" s="83"/>
      <c r="G342" s="111">
        <f ca="1">G343</f>
        <v>0</v>
      </c>
      <c r="H342" s="111">
        <f ca="1">H343</f>
        <v>0</v>
      </c>
      <c r="I342" s="22">
        <v>0</v>
      </c>
    </row>
    <row r="343" spans="1:9" s="6" customFormat="1" ht="15.75">
      <c r="A343" s="71" t="s">
        <v>31</v>
      </c>
      <c r="B343" s="38">
        <v>902</v>
      </c>
      <c r="C343" s="39" t="s">
        <v>109</v>
      </c>
      <c r="D343" s="39" t="s">
        <v>102</v>
      </c>
      <c r="E343" s="40" t="s">
        <v>225</v>
      </c>
      <c r="F343" s="41">
        <v>800</v>
      </c>
      <c r="G343" s="27">
        <f ca="1">'Ведомственная 2020'!G435</f>
        <v>0</v>
      </c>
      <c r="H343" s="27">
        <f ca="1">'Ведомственная 2020'!H435</f>
        <v>0</v>
      </c>
      <c r="I343" s="22">
        <v>0</v>
      </c>
    </row>
    <row r="344" spans="1:9" ht="40.5">
      <c r="A344" s="50" t="s">
        <v>91</v>
      </c>
      <c r="B344" s="51">
        <v>902</v>
      </c>
      <c r="C344" s="52" t="s">
        <v>109</v>
      </c>
      <c r="D344" s="52" t="s">
        <v>102</v>
      </c>
      <c r="E344" s="53" t="s">
        <v>227</v>
      </c>
      <c r="F344" s="83"/>
      <c r="G344" s="112">
        <f ca="1">G345+G346+G347</f>
        <v>1705.3999999999999</v>
      </c>
      <c r="H344" s="112">
        <f ca="1">H345+H346+H347</f>
        <v>307.10000000000002</v>
      </c>
      <c r="I344" s="22">
        <f t="shared" si="20"/>
        <v>18.007505570540637</v>
      </c>
    </row>
    <row r="345" spans="1:9" s="5" customFormat="1" ht="64.5">
      <c r="A345" s="71" t="s">
        <v>38</v>
      </c>
      <c r="B345" s="38">
        <v>902</v>
      </c>
      <c r="C345" s="39" t="s">
        <v>109</v>
      </c>
      <c r="D345" s="39" t="s">
        <v>102</v>
      </c>
      <c r="E345" s="40" t="s">
        <v>227</v>
      </c>
      <c r="F345" s="41">
        <v>100</v>
      </c>
      <c r="G345" s="110">
        <f ca="1">'Ведомственная 2020'!G437</f>
        <v>1515.6</v>
      </c>
      <c r="H345" s="110">
        <f ca="1">'Ведомственная 2020'!H437</f>
        <v>267.60000000000002</v>
      </c>
      <c r="I345" s="22">
        <f t="shared" si="20"/>
        <v>17.656373713380841</v>
      </c>
    </row>
    <row r="346" spans="1:9" s="6" customFormat="1" ht="26.25">
      <c r="A346" s="71" t="s">
        <v>33</v>
      </c>
      <c r="B346" s="38">
        <v>902</v>
      </c>
      <c r="C346" s="39" t="s">
        <v>109</v>
      </c>
      <c r="D346" s="39" t="s">
        <v>102</v>
      </c>
      <c r="E346" s="40" t="s">
        <v>227</v>
      </c>
      <c r="F346" s="41">
        <v>200</v>
      </c>
      <c r="G346" s="110">
        <f ca="1">'Ведомственная 2020'!G438</f>
        <v>189.8</v>
      </c>
      <c r="H346" s="110">
        <f ca="1">'Ведомственная 2020'!H438</f>
        <v>39.5</v>
      </c>
      <c r="I346" s="22">
        <f t="shared" si="20"/>
        <v>20.811380400421495</v>
      </c>
    </row>
    <row r="347" spans="1:9" s="6" customFormat="1" ht="15.75">
      <c r="A347" s="54" t="s">
        <v>31</v>
      </c>
      <c r="B347" s="38">
        <v>902</v>
      </c>
      <c r="C347" s="39" t="s">
        <v>109</v>
      </c>
      <c r="D347" s="39" t="s">
        <v>102</v>
      </c>
      <c r="E347" s="40" t="s">
        <v>227</v>
      </c>
      <c r="F347" s="41">
        <v>800</v>
      </c>
      <c r="G347" s="110">
        <f ca="1">'Ведомственная 2020'!G439</f>
        <v>0</v>
      </c>
      <c r="H347" s="110">
        <f ca="1">'Ведомственная 2020'!H439</f>
        <v>0</v>
      </c>
      <c r="I347" s="22">
        <v>0</v>
      </c>
    </row>
    <row r="348" spans="1:9" ht="40.5">
      <c r="A348" s="50" t="s">
        <v>40</v>
      </c>
      <c r="B348" s="51">
        <v>902</v>
      </c>
      <c r="C348" s="52" t="s">
        <v>109</v>
      </c>
      <c r="D348" s="52" t="s">
        <v>102</v>
      </c>
      <c r="E348" s="53" t="s">
        <v>225</v>
      </c>
      <c r="F348" s="83"/>
      <c r="G348" s="111">
        <f ca="1">G349</f>
        <v>8</v>
      </c>
      <c r="H348" s="111">
        <f ca="1">H349</f>
        <v>0</v>
      </c>
      <c r="I348" s="22">
        <f t="shared" si="20"/>
        <v>0</v>
      </c>
    </row>
    <row r="349" spans="1:9" ht="15.75">
      <c r="A349" s="71" t="s">
        <v>31</v>
      </c>
      <c r="B349" s="38">
        <v>902</v>
      </c>
      <c r="C349" s="39" t="s">
        <v>109</v>
      </c>
      <c r="D349" s="39" t="s">
        <v>102</v>
      </c>
      <c r="E349" s="40" t="s">
        <v>225</v>
      </c>
      <c r="F349" s="41">
        <v>800</v>
      </c>
      <c r="G349" s="27">
        <f ca="1">'Ведомственная 2020'!G441</f>
        <v>8</v>
      </c>
      <c r="H349" s="27">
        <f ca="1">'Ведомственная 2020'!H441</f>
        <v>0</v>
      </c>
      <c r="I349" s="22">
        <f t="shared" si="20"/>
        <v>0</v>
      </c>
    </row>
    <row r="350" spans="1:9" ht="54">
      <c r="A350" s="50" t="s">
        <v>92</v>
      </c>
      <c r="B350" s="51">
        <v>902</v>
      </c>
      <c r="C350" s="52" t="s">
        <v>109</v>
      </c>
      <c r="D350" s="52" t="s">
        <v>102</v>
      </c>
      <c r="E350" s="53" t="s">
        <v>228</v>
      </c>
      <c r="F350" s="83"/>
      <c r="G350" s="111">
        <f ca="1">G351</f>
        <v>620</v>
      </c>
      <c r="H350" s="111">
        <f ca="1">H351</f>
        <v>151.19999999999999</v>
      </c>
      <c r="I350" s="22">
        <f t="shared" si="20"/>
        <v>24.387096774193548</v>
      </c>
    </row>
    <row r="351" spans="1:9" s="6" customFormat="1" ht="64.5">
      <c r="A351" s="71" t="s">
        <v>38</v>
      </c>
      <c r="B351" s="38">
        <v>902</v>
      </c>
      <c r="C351" s="39" t="s">
        <v>109</v>
      </c>
      <c r="D351" s="39" t="s">
        <v>102</v>
      </c>
      <c r="E351" s="40" t="s">
        <v>228</v>
      </c>
      <c r="F351" s="41">
        <v>100</v>
      </c>
      <c r="G351" s="110">
        <f ca="1">'Ведомственная 2020'!G443</f>
        <v>620</v>
      </c>
      <c r="H351" s="110">
        <f ca="1">'Ведомственная 2020'!H443</f>
        <v>151.19999999999999</v>
      </c>
      <c r="I351" s="22">
        <f t="shared" si="20"/>
        <v>24.387096774193548</v>
      </c>
    </row>
    <row r="352" spans="1:9" s="6" customFormat="1" ht="40.5">
      <c r="A352" s="23" t="s">
        <v>6</v>
      </c>
      <c r="B352" s="13">
        <v>902</v>
      </c>
      <c r="C352" s="14" t="s">
        <v>109</v>
      </c>
      <c r="D352" s="14" t="s">
        <v>102</v>
      </c>
      <c r="E352" s="20" t="s">
        <v>7</v>
      </c>
      <c r="F352" s="62"/>
      <c r="G352" s="112">
        <f ca="1">G353</f>
        <v>50</v>
      </c>
      <c r="H352" s="112">
        <f ca="1">H353</f>
        <v>0</v>
      </c>
      <c r="I352" s="22">
        <f t="shared" si="20"/>
        <v>0</v>
      </c>
    </row>
    <row r="353" spans="1:9" s="6" customFormat="1" ht="64.5">
      <c r="A353" s="54" t="s">
        <v>38</v>
      </c>
      <c r="B353" s="38">
        <v>902</v>
      </c>
      <c r="C353" s="39" t="s">
        <v>109</v>
      </c>
      <c r="D353" s="39" t="s">
        <v>102</v>
      </c>
      <c r="E353" s="40" t="s">
        <v>7</v>
      </c>
      <c r="F353" s="62">
        <v>100</v>
      </c>
      <c r="G353" s="110">
        <f ca="1">'Ведомственная 2020'!G445</f>
        <v>50</v>
      </c>
      <c r="H353" s="110">
        <f ca="1">'Ведомственная 2020'!H445</f>
        <v>0</v>
      </c>
      <c r="I353" s="22">
        <f t="shared" si="20"/>
        <v>0</v>
      </c>
    </row>
    <row r="354" spans="1:9" s="6" customFormat="1" ht="71.25">
      <c r="A354" s="97" t="s">
        <v>329</v>
      </c>
      <c r="B354" s="73">
        <v>902</v>
      </c>
      <c r="C354" s="14" t="s">
        <v>109</v>
      </c>
      <c r="D354" s="14" t="s">
        <v>102</v>
      </c>
      <c r="E354" s="20" t="s">
        <v>229</v>
      </c>
      <c r="F354" s="21"/>
      <c r="G354" s="109">
        <f>G355</f>
        <v>30</v>
      </c>
      <c r="H354" s="109">
        <f>H355</f>
        <v>0</v>
      </c>
      <c r="I354" s="22">
        <f t="shared" si="20"/>
        <v>0</v>
      </c>
    </row>
    <row r="355" spans="1:9" s="6" customFormat="1" ht="63.75">
      <c r="A355" s="98" t="s">
        <v>158</v>
      </c>
      <c r="B355" s="73">
        <v>902</v>
      </c>
      <c r="C355" s="14" t="s">
        <v>109</v>
      </c>
      <c r="D355" s="14" t="s">
        <v>102</v>
      </c>
      <c r="E355" s="20" t="s">
        <v>160</v>
      </c>
      <c r="F355" s="21"/>
      <c r="G355" s="109">
        <f>G356</f>
        <v>30</v>
      </c>
      <c r="H355" s="109">
        <f>H356</f>
        <v>0</v>
      </c>
      <c r="I355" s="22">
        <f t="shared" si="20"/>
        <v>0</v>
      </c>
    </row>
    <row r="356" spans="1:9" s="6" customFormat="1" ht="40.5">
      <c r="A356" s="99" t="s">
        <v>211</v>
      </c>
      <c r="B356" s="100">
        <v>902</v>
      </c>
      <c r="C356" s="52" t="s">
        <v>109</v>
      </c>
      <c r="D356" s="52" t="s">
        <v>102</v>
      </c>
      <c r="E356" s="53" t="s">
        <v>161</v>
      </c>
      <c r="F356" s="83"/>
      <c r="G356" s="112">
        <f>G357+G358</f>
        <v>30</v>
      </c>
      <c r="H356" s="112">
        <f>H357+H358</f>
        <v>0</v>
      </c>
      <c r="I356" s="22">
        <f t="shared" si="20"/>
        <v>0</v>
      </c>
    </row>
    <row r="357" spans="1:9" s="6" customFormat="1" ht="26.25">
      <c r="A357" s="54" t="s">
        <v>33</v>
      </c>
      <c r="B357" s="73">
        <v>902</v>
      </c>
      <c r="C357" s="14" t="s">
        <v>109</v>
      </c>
      <c r="D357" s="14" t="s">
        <v>102</v>
      </c>
      <c r="E357" s="40" t="s">
        <v>161</v>
      </c>
      <c r="F357" s="41">
        <v>200</v>
      </c>
      <c r="G357" s="110">
        <f ca="1">'Ведомственная 2020'!G449</f>
        <v>5</v>
      </c>
      <c r="H357" s="110">
        <f ca="1">'Ведомственная 2020'!H449</f>
        <v>0</v>
      </c>
      <c r="I357" s="22">
        <f t="shared" si="20"/>
        <v>0</v>
      </c>
    </row>
    <row r="358" spans="1:9" s="6" customFormat="1" ht="39">
      <c r="A358" s="54" t="s">
        <v>77</v>
      </c>
      <c r="B358" s="38">
        <v>902</v>
      </c>
      <c r="C358" s="39" t="s">
        <v>109</v>
      </c>
      <c r="D358" s="39" t="s">
        <v>102</v>
      </c>
      <c r="E358" s="40" t="s">
        <v>161</v>
      </c>
      <c r="F358" s="21">
        <v>600</v>
      </c>
      <c r="G358" s="110">
        <f ca="1">'Ведомственная 2020'!G450</f>
        <v>25</v>
      </c>
      <c r="H358" s="110">
        <f ca="1">'Ведомственная 2020'!H450</f>
        <v>0</v>
      </c>
      <c r="I358" s="22">
        <f t="shared" si="20"/>
        <v>0</v>
      </c>
    </row>
    <row r="359" spans="1:9" s="3" customFormat="1" ht="57">
      <c r="A359" s="97" t="s">
        <v>377</v>
      </c>
      <c r="B359" s="73">
        <v>902</v>
      </c>
      <c r="C359" s="14" t="s">
        <v>109</v>
      </c>
      <c r="D359" s="14" t="s">
        <v>102</v>
      </c>
      <c r="E359" s="20" t="s">
        <v>218</v>
      </c>
      <c r="F359" s="21"/>
      <c r="G359" s="109">
        <f>G360</f>
        <v>27</v>
      </c>
      <c r="H359" s="109">
        <f>H360</f>
        <v>0</v>
      </c>
      <c r="I359" s="22">
        <f t="shared" si="20"/>
        <v>0</v>
      </c>
    </row>
    <row r="360" spans="1:9" s="3" customFormat="1" ht="38.25">
      <c r="A360" s="98" t="s">
        <v>163</v>
      </c>
      <c r="B360" s="73">
        <v>902</v>
      </c>
      <c r="C360" s="14" t="s">
        <v>109</v>
      </c>
      <c r="D360" s="14" t="s">
        <v>102</v>
      </c>
      <c r="E360" s="20" t="s">
        <v>164</v>
      </c>
      <c r="F360" s="21"/>
      <c r="G360" s="109">
        <f>G361</f>
        <v>27</v>
      </c>
      <c r="H360" s="109">
        <f>H361</f>
        <v>0</v>
      </c>
      <c r="I360" s="22">
        <f t="shared" si="20"/>
        <v>0</v>
      </c>
    </row>
    <row r="361" spans="1:9" ht="41.25" thickBot="1">
      <c r="A361" s="80" t="s">
        <v>49</v>
      </c>
      <c r="B361" s="51">
        <v>902</v>
      </c>
      <c r="C361" s="52" t="s">
        <v>109</v>
      </c>
      <c r="D361" s="52" t="s">
        <v>102</v>
      </c>
      <c r="E361" s="53" t="s">
        <v>165</v>
      </c>
      <c r="F361" s="83"/>
      <c r="G361" s="112">
        <f>G362+G363</f>
        <v>27</v>
      </c>
      <c r="H361" s="112">
        <f>H362+H363</f>
        <v>0</v>
      </c>
      <c r="I361" s="22">
        <f t="shared" si="20"/>
        <v>0</v>
      </c>
    </row>
    <row r="362" spans="1:9" s="4" customFormat="1" ht="26.25">
      <c r="A362" s="105" t="s">
        <v>33</v>
      </c>
      <c r="B362" s="38">
        <v>902</v>
      </c>
      <c r="C362" s="39" t="s">
        <v>109</v>
      </c>
      <c r="D362" s="39" t="s">
        <v>102</v>
      </c>
      <c r="E362" s="40" t="s">
        <v>165</v>
      </c>
      <c r="F362" s="41">
        <v>200</v>
      </c>
      <c r="G362" s="110">
        <f ca="1">'Ведомственная 2020'!G454</f>
        <v>0.5</v>
      </c>
      <c r="H362" s="110">
        <f ca="1">'Ведомственная 2020'!H454</f>
        <v>0</v>
      </c>
      <c r="I362" s="22">
        <f t="shared" si="20"/>
        <v>0</v>
      </c>
    </row>
    <row r="363" spans="1:9" s="4" customFormat="1" ht="39">
      <c r="A363" s="54" t="s">
        <v>77</v>
      </c>
      <c r="B363" s="38">
        <v>902</v>
      </c>
      <c r="C363" s="39" t="s">
        <v>109</v>
      </c>
      <c r="D363" s="39" t="s">
        <v>102</v>
      </c>
      <c r="E363" s="40" t="s">
        <v>165</v>
      </c>
      <c r="F363" s="21">
        <v>600</v>
      </c>
      <c r="G363" s="110">
        <f ca="1">'Ведомственная 2020'!G455</f>
        <v>26.5</v>
      </c>
      <c r="H363" s="110">
        <f ca="1">'Ведомственная 2020'!H455</f>
        <v>0</v>
      </c>
      <c r="I363" s="22">
        <f t="shared" si="20"/>
        <v>0</v>
      </c>
    </row>
    <row r="364" spans="1:9" ht="65.25" thickBot="1">
      <c r="A364" s="78" t="s">
        <v>314</v>
      </c>
      <c r="B364" s="13">
        <v>902</v>
      </c>
      <c r="C364" s="14" t="s">
        <v>109</v>
      </c>
      <c r="D364" s="14" t="s">
        <v>102</v>
      </c>
      <c r="E364" s="20" t="s">
        <v>220</v>
      </c>
      <c r="F364" s="21"/>
      <c r="G364" s="109">
        <f>G365</f>
        <v>19</v>
      </c>
      <c r="H364" s="109">
        <f>H365</f>
        <v>0</v>
      </c>
      <c r="I364" s="22">
        <f t="shared" si="20"/>
        <v>0</v>
      </c>
    </row>
    <row r="365" spans="1:9" ht="64.5" thickBot="1">
      <c r="A365" s="79" t="s">
        <v>304</v>
      </c>
      <c r="B365" s="13">
        <v>902</v>
      </c>
      <c r="C365" s="14" t="s">
        <v>109</v>
      </c>
      <c r="D365" s="14" t="s">
        <v>102</v>
      </c>
      <c r="E365" s="20" t="s">
        <v>198</v>
      </c>
      <c r="F365" s="21"/>
      <c r="G365" s="109">
        <f>G366</f>
        <v>19</v>
      </c>
      <c r="H365" s="109">
        <f>H366</f>
        <v>0</v>
      </c>
      <c r="I365" s="22">
        <f t="shared" si="20"/>
        <v>0</v>
      </c>
    </row>
    <row r="366" spans="1:9" ht="54.75" thickBot="1">
      <c r="A366" s="80" t="s">
        <v>219</v>
      </c>
      <c r="B366" s="51">
        <v>902</v>
      </c>
      <c r="C366" s="52" t="s">
        <v>109</v>
      </c>
      <c r="D366" s="52" t="s">
        <v>102</v>
      </c>
      <c r="E366" s="53" t="s">
        <v>199</v>
      </c>
      <c r="F366" s="83"/>
      <c r="G366" s="112">
        <f>G367+G368</f>
        <v>19</v>
      </c>
      <c r="H366" s="112">
        <f>H367+H368</f>
        <v>0</v>
      </c>
      <c r="I366" s="22">
        <f t="shared" si="20"/>
        <v>0</v>
      </c>
    </row>
    <row r="367" spans="1:9" ht="26.25">
      <c r="A367" s="71" t="s">
        <v>33</v>
      </c>
      <c r="B367" s="38">
        <v>902</v>
      </c>
      <c r="C367" s="39" t="s">
        <v>109</v>
      </c>
      <c r="D367" s="39" t="s">
        <v>102</v>
      </c>
      <c r="E367" s="40" t="s">
        <v>199</v>
      </c>
      <c r="F367" s="21">
        <v>200</v>
      </c>
      <c r="G367" s="110">
        <f ca="1">'Ведомственная 2020'!G459</f>
        <v>5</v>
      </c>
      <c r="H367" s="110">
        <f ca="1">'Ведомственная 2020'!H459</f>
        <v>0</v>
      </c>
      <c r="I367" s="22">
        <f t="shared" si="20"/>
        <v>0</v>
      </c>
    </row>
    <row r="368" spans="1:9" ht="39">
      <c r="A368" s="54" t="s">
        <v>77</v>
      </c>
      <c r="B368" s="38">
        <v>902</v>
      </c>
      <c r="C368" s="39" t="s">
        <v>109</v>
      </c>
      <c r="D368" s="39" t="s">
        <v>102</v>
      </c>
      <c r="E368" s="40" t="s">
        <v>199</v>
      </c>
      <c r="F368" s="21">
        <v>600</v>
      </c>
      <c r="G368" s="110">
        <f ca="1">'Ведомственная 2020'!G460</f>
        <v>14</v>
      </c>
      <c r="H368" s="110">
        <f ca="1">'Ведомственная 2020'!H460</f>
        <v>0</v>
      </c>
      <c r="I368" s="22">
        <f t="shared" si="20"/>
        <v>0</v>
      </c>
    </row>
    <row r="369" spans="1:9" s="6" customFormat="1" ht="15.75">
      <c r="A369" s="12" t="s">
        <v>63</v>
      </c>
      <c r="B369" s="13">
        <v>902</v>
      </c>
      <c r="C369" s="14">
        <v>10</v>
      </c>
      <c r="D369" s="14"/>
      <c r="E369" s="20"/>
      <c r="F369" s="21"/>
      <c r="G369" s="22">
        <f>G370+G375+G399+G411</f>
        <v>20536.2</v>
      </c>
      <c r="H369" s="22">
        <f>H370+H375+H399+H411</f>
        <v>4350.5</v>
      </c>
      <c r="I369" s="22">
        <f t="shared" si="20"/>
        <v>21.184542417779333</v>
      </c>
    </row>
    <row r="370" spans="1:9" ht="15.75">
      <c r="A370" s="12" t="s">
        <v>64</v>
      </c>
      <c r="B370" s="13">
        <v>902</v>
      </c>
      <c r="C370" s="14">
        <v>10</v>
      </c>
      <c r="D370" s="14" t="s">
        <v>102</v>
      </c>
      <c r="E370" s="20"/>
      <c r="F370" s="21"/>
      <c r="G370" s="22">
        <f t="shared" ref="G370:H372" si="21">G371</f>
        <v>2008</v>
      </c>
      <c r="H370" s="22">
        <f t="shared" si="21"/>
        <v>540.1</v>
      </c>
      <c r="I370" s="22">
        <f t="shared" si="20"/>
        <v>26.897410358565736</v>
      </c>
    </row>
    <row r="371" spans="1:9" ht="26.25">
      <c r="A371" s="12" t="s">
        <v>32</v>
      </c>
      <c r="B371" s="13">
        <v>902</v>
      </c>
      <c r="C371" s="14">
        <v>10</v>
      </c>
      <c r="D371" s="14" t="s">
        <v>102</v>
      </c>
      <c r="E371" s="20" t="s">
        <v>194</v>
      </c>
      <c r="F371" s="21"/>
      <c r="G371" s="22">
        <f t="shared" si="21"/>
        <v>2008</v>
      </c>
      <c r="H371" s="22">
        <f t="shared" si="21"/>
        <v>540.1</v>
      </c>
      <c r="I371" s="22">
        <f t="shared" si="20"/>
        <v>26.897410358565736</v>
      </c>
    </row>
    <row r="372" spans="1:9" ht="40.5">
      <c r="A372" s="50" t="s">
        <v>65</v>
      </c>
      <c r="B372" s="51">
        <v>902</v>
      </c>
      <c r="C372" s="52">
        <v>10</v>
      </c>
      <c r="D372" s="52" t="s">
        <v>102</v>
      </c>
      <c r="E372" s="53" t="s">
        <v>230</v>
      </c>
      <c r="F372" s="83"/>
      <c r="G372" s="111">
        <f t="shared" si="21"/>
        <v>2008</v>
      </c>
      <c r="H372" s="111">
        <f t="shared" si="21"/>
        <v>540.1</v>
      </c>
      <c r="I372" s="22">
        <f t="shared" si="20"/>
        <v>26.897410358565736</v>
      </c>
    </row>
    <row r="373" spans="1:9" ht="26.25">
      <c r="A373" s="71" t="s">
        <v>75</v>
      </c>
      <c r="B373" s="38">
        <v>902</v>
      </c>
      <c r="C373" s="39">
        <v>10</v>
      </c>
      <c r="D373" s="39" t="s">
        <v>102</v>
      </c>
      <c r="E373" s="40" t="s">
        <v>230</v>
      </c>
      <c r="F373" s="41">
        <v>300</v>
      </c>
      <c r="G373" s="27">
        <f ca="1">'Ведомственная 2020'!G189+'Ведомственная 2020'!G493+'Ведомственная 2020'!G16</f>
        <v>2008</v>
      </c>
      <c r="H373" s="27">
        <f ca="1">'Ведомственная 2020'!H189+'Ведомственная 2020'!H493+'Ведомственная 2020'!H16</f>
        <v>540.1</v>
      </c>
      <c r="I373" s="22">
        <f t="shared" si="20"/>
        <v>26.897410358565736</v>
      </c>
    </row>
    <row r="374" spans="1:9" ht="15.75">
      <c r="A374" s="71"/>
      <c r="B374" s="38"/>
      <c r="C374" s="39"/>
      <c r="D374" s="39"/>
      <c r="E374" s="40"/>
      <c r="F374" s="41"/>
      <c r="G374" s="27"/>
      <c r="H374" s="27"/>
      <c r="I374" s="22"/>
    </row>
    <row r="375" spans="1:9" ht="15.75">
      <c r="A375" s="12" t="s">
        <v>66</v>
      </c>
      <c r="B375" s="13">
        <v>902</v>
      </c>
      <c r="C375" s="14">
        <v>10</v>
      </c>
      <c r="D375" s="14" t="s">
        <v>103</v>
      </c>
      <c r="E375" s="20"/>
      <c r="F375" s="21"/>
      <c r="G375" s="22">
        <f>G376+G380+G388+G395</f>
        <v>10639.9</v>
      </c>
      <c r="H375" s="22">
        <f>H376+H380+H388+H395</f>
        <v>2323.4</v>
      </c>
      <c r="I375" s="22">
        <f t="shared" si="20"/>
        <v>21.836671397287571</v>
      </c>
    </row>
    <row r="376" spans="1:9" ht="26.25">
      <c r="A376" s="12" t="s">
        <v>32</v>
      </c>
      <c r="B376" s="13">
        <v>902</v>
      </c>
      <c r="C376" s="14">
        <v>10</v>
      </c>
      <c r="D376" s="14" t="s">
        <v>103</v>
      </c>
      <c r="E376" s="20" t="s">
        <v>194</v>
      </c>
      <c r="F376" s="21"/>
      <c r="G376" s="22">
        <f>G377</f>
        <v>6696.2</v>
      </c>
      <c r="H376" s="22">
        <f>H377</f>
        <v>1546</v>
      </c>
      <c r="I376" s="22">
        <f t="shared" si="20"/>
        <v>23.087721394223589</v>
      </c>
    </row>
    <row r="377" spans="1:9" ht="40.5">
      <c r="A377" s="50" t="s">
        <v>254</v>
      </c>
      <c r="B377" s="51">
        <v>902</v>
      </c>
      <c r="C377" s="52">
        <v>10</v>
      </c>
      <c r="D377" s="52" t="s">
        <v>103</v>
      </c>
      <c r="E377" s="53" t="s">
        <v>231</v>
      </c>
      <c r="F377" s="83"/>
      <c r="G377" s="111">
        <f>G378+G379</f>
        <v>6696.2</v>
      </c>
      <c r="H377" s="111">
        <f>H378+H379</f>
        <v>1546</v>
      </c>
      <c r="I377" s="22">
        <f t="shared" si="20"/>
        <v>23.087721394223589</v>
      </c>
    </row>
    <row r="378" spans="1:9" ht="26.25">
      <c r="A378" s="71" t="s">
        <v>33</v>
      </c>
      <c r="B378" s="38">
        <v>902</v>
      </c>
      <c r="C378" s="39">
        <v>10</v>
      </c>
      <c r="D378" s="39" t="s">
        <v>103</v>
      </c>
      <c r="E378" s="40" t="s">
        <v>231</v>
      </c>
      <c r="F378" s="41">
        <v>200</v>
      </c>
      <c r="G378" s="27">
        <f ca="1">'Ведомственная 2020'!G193</f>
        <v>66.3</v>
      </c>
      <c r="H378" s="27">
        <f ca="1">'Ведомственная 2020'!H193</f>
        <v>15.3</v>
      </c>
      <c r="I378" s="22">
        <f t="shared" si="20"/>
        <v>23.076923076923077</v>
      </c>
    </row>
    <row r="379" spans="1:9" ht="26.25">
      <c r="A379" s="71" t="s">
        <v>75</v>
      </c>
      <c r="B379" s="101">
        <v>902</v>
      </c>
      <c r="C379" s="39" t="s">
        <v>118</v>
      </c>
      <c r="D379" s="39" t="s">
        <v>103</v>
      </c>
      <c r="E379" s="40" t="s">
        <v>231</v>
      </c>
      <c r="F379" s="41">
        <v>300</v>
      </c>
      <c r="G379" s="27">
        <f ca="1">'Ведомственная 2020'!G194</f>
        <v>6629.9</v>
      </c>
      <c r="H379" s="27">
        <f ca="1">'Ведомственная 2020'!H194</f>
        <v>1530.7</v>
      </c>
      <c r="I379" s="22">
        <f t="shared" si="20"/>
        <v>23.087829379025326</v>
      </c>
    </row>
    <row r="380" spans="1:9" ht="57">
      <c r="A380" s="97" t="s">
        <v>330</v>
      </c>
      <c r="B380" s="73">
        <v>902</v>
      </c>
      <c r="C380" s="14">
        <v>10</v>
      </c>
      <c r="D380" s="14" t="s">
        <v>103</v>
      </c>
      <c r="E380" s="20" t="s">
        <v>331</v>
      </c>
      <c r="F380" s="21"/>
      <c r="G380" s="22">
        <f>G381</f>
        <v>369.6</v>
      </c>
      <c r="H380" s="22">
        <f>H381</f>
        <v>0</v>
      </c>
      <c r="I380" s="22">
        <f t="shared" si="20"/>
        <v>0</v>
      </c>
    </row>
    <row r="381" spans="1:9" ht="25.5">
      <c r="A381" s="98" t="s">
        <v>232</v>
      </c>
      <c r="B381" s="73">
        <v>902</v>
      </c>
      <c r="C381" s="14" t="s">
        <v>118</v>
      </c>
      <c r="D381" s="14" t="s">
        <v>103</v>
      </c>
      <c r="E381" s="20" t="s">
        <v>332</v>
      </c>
      <c r="F381" s="21"/>
      <c r="G381" s="22">
        <f>G382+G384+G386</f>
        <v>369.6</v>
      </c>
      <c r="H381" s="22">
        <f>H382+H384+H386</f>
        <v>0</v>
      </c>
      <c r="I381" s="22">
        <f t="shared" si="20"/>
        <v>0</v>
      </c>
    </row>
    <row r="382" spans="1:9" ht="54">
      <c r="A382" s="99" t="s">
        <v>300</v>
      </c>
      <c r="B382" s="100">
        <v>902</v>
      </c>
      <c r="C382" s="52">
        <v>10</v>
      </c>
      <c r="D382" s="52" t="s">
        <v>103</v>
      </c>
      <c r="E382" s="53" t="s">
        <v>333</v>
      </c>
      <c r="F382" s="21"/>
      <c r="G382" s="111">
        <f>G383</f>
        <v>369.6</v>
      </c>
      <c r="H382" s="111">
        <f>H383</f>
        <v>0</v>
      </c>
      <c r="I382" s="22">
        <f t="shared" si="20"/>
        <v>0</v>
      </c>
    </row>
    <row r="383" spans="1:9" ht="26.25">
      <c r="A383" s="71" t="s">
        <v>75</v>
      </c>
      <c r="B383" s="101">
        <v>902</v>
      </c>
      <c r="C383" s="39">
        <v>10</v>
      </c>
      <c r="D383" s="39" t="s">
        <v>103</v>
      </c>
      <c r="E383" s="40" t="s">
        <v>334</v>
      </c>
      <c r="F383" s="21">
        <v>300</v>
      </c>
      <c r="G383" s="27">
        <f ca="1">'Ведомственная 2020'!G198</f>
        <v>369.6</v>
      </c>
      <c r="H383" s="27">
        <f ca="1">'Ведомственная 2020'!H198</f>
        <v>0</v>
      </c>
      <c r="I383" s="22">
        <f t="shared" si="20"/>
        <v>0</v>
      </c>
    </row>
    <row r="384" spans="1:9" ht="54">
      <c r="A384" s="99" t="s">
        <v>301</v>
      </c>
      <c r="B384" s="100">
        <v>902</v>
      </c>
      <c r="C384" s="52">
        <v>10</v>
      </c>
      <c r="D384" s="52" t="s">
        <v>103</v>
      </c>
      <c r="E384" s="53" t="s">
        <v>333</v>
      </c>
      <c r="F384" s="21"/>
      <c r="G384" s="111">
        <f ca="1">G385</f>
        <v>0</v>
      </c>
      <c r="H384" s="111">
        <f ca="1">H385</f>
        <v>0</v>
      </c>
      <c r="I384" s="22">
        <v>0</v>
      </c>
    </row>
    <row r="385" spans="1:9" ht="26.25">
      <c r="A385" s="71" t="s">
        <v>75</v>
      </c>
      <c r="B385" s="38">
        <v>902</v>
      </c>
      <c r="C385" s="39">
        <v>10</v>
      </c>
      <c r="D385" s="39" t="s">
        <v>103</v>
      </c>
      <c r="E385" s="40" t="s">
        <v>334</v>
      </c>
      <c r="F385" s="21">
        <v>300</v>
      </c>
      <c r="G385" s="27">
        <f ca="1">'Ведомственная 2020'!G200</f>
        <v>0</v>
      </c>
      <c r="H385" s="27">
        <f ca="1">'Ведомственная 2020'!H200</f>
        <v>0</v>
      </c>
      <c r="I385" s="22">
        <v>0</v>
      </c>
    </row>
    <row r="386" spans="1:9" ht="54">
      <c r="A386" s="99" t="s">
        <v>302</v>
      </c>
      <c r="B386" s="100">
        <v>902</v>
      </c>
      <c r="C386" s="52">
        <v>10</v>
      </c>
      <c r="D386" s="52" t="s">
        <v>103</v>
      </c>
      <c r="E386" s="53" t="s">
        <v>333</v>
      </c>
      <c r="F386" s="21"/>
      <c r="G386" s="111">
        <f ca="1">G387</f>
        <v>0</v>
      </c>
      <c r="H386" s="111">
        <f ca="1">H387</f>
        <v>0</v>
      </c>
      <c r="I386" s="22">
        <v>0</v>
      </c>
    </row>
    <row r="387" spans="1:9" ht="26.25">
      <c r="A387" s="71" t="s">
        <v>75</v>
      </c>
      <c r="B387" s="38">
        <v>902</v>
      </c>
      <c r="C387" s="39">
        <v>10</v>
      </c>
      <c r="D387" s="39" t="s">
        <v>103</v>
      </c>
      <c r="E387" s="40" t="s">
        <v>334</v>
      </c>
      <c r="F387" s="21">
        <v>300</v>
      </c>
      <c r="G387" s="27">
        <f ca="1">'Ведомственная 2020'!G202</f>
        <v>0</v>
      </c>
      <c r="H387" s="27">
        <f ca="1">'Ведомственная 2020'!H202</f>
        <v>0</v>
      </c>
      <c r="I387" s="22">
        <v>0</v>
      </c>
    </row>
    <row r="388" spans="1:9" ht="43.5">
      <c r="A388" s="104" t="s">
        <v>381</v>
      </c>
      <c r="B388" s="13">
        <v>902</v>
      </c>
      <c r="C388" s="14">
        <v>10</v>
      </c>
      <c r="D388" s="14" t="s">
        <v>103</v>
      </c>
      <c r="E388" s="20" t="s">
        <v>200</v>
      </c>
      <c r="F388" s="21"/>
      <c r="G388" s="22">
        <f ca="1">G389+G392</f>
        <v>3184.2</v>
      </c>
      <c r="H388" s="22">
        <f ca="1">H389+H392</f>
        <v>731.30000000000007</v>
      </c>
      <c r="I388" s="22">
        <f t="shared" si="20"/>
        <v>22.966522203379188</v>
      </c>
    </row>
    <row r="389" spans="1:9" ht="81">
      <c r="A389" s="50" t="s">
        <v>258</v>
      </c>
      <c r="B389" s="51">
        <v>902</v>
      </c>
      <c r="C389" s="52">
        <v>10</v>
      </c>
      <c r="D389" s="52" t="s">
        <v>103</v>
      </c>
      <c r="E389" s="102" t="s">
        <v>233</v>
      </c>
      <c r="F389" s="83"/>
      <c r="G389" s="112">
        <f ca="1">G391+G390</f>
        <v>3144.6</v>
      </c>
      <c r="H389" s="112">
        <f ca="1">H391+H390</f>
        <v>720.90000000000009</v>
      </c>
      <c r="I389" s="22">
        <f t="shared" si="20"/>
        <v>22.925014310246141</v>
      </c>
    </row>
    <row r="390" spans="1:9" ht="26.25">
      <c r="A390" s="54" t="s">
        <v>33</v>
      </c>
      <c r="B390" s="38">
        <v>902</v>
      </c>
      <c r="C390" s="39" t="s">
        <v>118</v>
      </c>
      <c r="D390" s="39" t="s">
        <v>103</v>
      </c>
      <c r="E390" s="40" t="s">
        <v>234</v>
      </c>
      <c r="F390" s="41">
        <v>200</v>
      </c>
      <c r="G390" s="110">
        <f ca="1">'Ведомственная 2020'!G205</f>
        <v>31.4</v>
      </c>
      <c r="H390" s="110">
        <f ca="1">'Ведомственная 2020'!H205</f>
        <v>7.2</v>
      </c>
      <c r="I390" s="22">
        <f t="shared" ref="I390:I439" si="22">H390/G390*100</f>
        <v>22.929936305732486</v>
      </c>
    </row>
    <row r="391" spans="1:9" ht="26.25">
      <c r="A391" s="71" t="s">
        <v>75</v>
      </c>
      <c r="B391" s="38">
        <v>902</v>
      </c>
      <c r="C391" s="39">
        <v>10</v>
      </c>
      <c r="D391" s="39" t="s">
        <v>103</v>
      </c>
      <c r="E391" s="40" t="s">
        <v>234</v>
      </c>
      <c r="F391" s="41">
        <v>300</v>
      </c>
      <c r="G391" s="110">
        <f ca="1">'Ведомственная 2020'!G206</f>
        <v>3113.2</v>
      </c>
      <c r="H391" s="110">
        <f ca="1">'Ведомственная 2020'!H206</f>
        <v>713.7</v>
      </c>
      <c r="I391" s="22">
        <f t="shared" si="22"/>
        <v>22.924964666581012</v>
      </c>
    </row>
    <row r="392" spans="1:9" ht="94.5">
      <c r="A392" s="50" t="s">
        <v>259</v>
      </c>
      <c r="B392" s="51">
        <v>902</v>
      </c>
      <c r="C392" s="52">
        <v>10</v>
      </c>
      <c r="D392" s="52" t="s">
        <v>103</v>
      </c>
      <c r="E392" s="53" t="s">
        <v>235</v>
      </c>
      <c r="F392" s="83"/>
      <c r="G392" s="112">
        <f ca="1">G394+G393</f>
        <v>39.6</v>
      </c>
      <c r="H392" s="112">
        <f ca="1">H394+H393</f>
        <v>10.4</v>
      </c>
      <c r="I392" s="22">
        <f t="shared" si="22"/>
        <v>26.262626262626267</v>
      </c>
    </row>
    <row r="393" spans="1:9" ht="26.25">
      <c r="A393" s="54" t="s">
        <v>33</v>
      </c>
      <c r="B393" s="38">
        <v>902</v>
      </c>
      <c r="C393" s="39" t="s">
        <v>118</v>
      </c>
      <c r="D393" s="39" t="s">
        <v>103</v>
      </c>
      <c r="E393" s="53" t="s">
        <v>235</v>
      </c>
      <c r="F393" s="41">
        <v>200</v>
      </c>
      <c r="G393" s="110">
        <f ca="1">'Ведомственная 2020'!G208</f>
        <v>0.4</v>
      </c>
      <c r="H393" s="110">
        <f ca="1">'Ведомственная 2020'!H208</f>
        <v>0.1</v>
      </c>
      <c r="I393" s="22">
        <f t="shared" si="22"/>
        <v>25</v>
      </c>
    </row>
    <row r="394" spans="1:9" ht="26.25">
      <c r="A394" s="71" t="s">
        <v>75</v>
      </c>
      <c r="B394" s="38">
        <v>902</v>
      </c>
      <c r="C394" s="39">
        <v>10</v>
      </c>
      <c r="D394" s="39" t="s">
        <v>103</v>
      </c>
      <c r="E394" s="53" t="s">
        <v>235</v>
      </c>
      <c r="F394" s="41">
        <v>300</v>
      </c>
      <c r="G394" s="110">
        <f ca="1">'Ведомственная 2020'!G209</f>
        <v>39.200000000000003</v>
      </c>
      <c r="H394" s="110">
        <f ca="1">'Ведомственная 2020'!H209</f>
        <v>10.3</v>
      </c>
      <c r="I394" s="22">
        <f t="shared" si="22"/>
        <v>26.27551020408163</v>
      </c>
    </row>
    <row r="395" spans="1:9" ht="72">
      <c r="A395" s="104" t="s">
        <v>388</v>
      </c>
      <c r="B395" s="13">
        <v>902</v>
      </c>
      <c r="C395" s="14">
        <v>10</v>
      </c>
      <c r="D395" s="14" t="s">
        <v>103</v>
      </c>
      <c r="E395" s="20" t="s">
        <v>221</v>
      </c>
      <c r="F395" s="21"/>
      <c r="G395" s="22">
        <f ca="1">G396</f>
        <v>389.9</v>
      </c>
      <c r="H395" s="22">
        <f ca="1">H396</f>
        <v>46.1</v>
      </c>
      <c r="I395" s="22">
        <f t="shared" si="22"/>
        <v>11.823544498589383</v>
      </c>
    </row>
    <row r="396" spans="1:9" ht="94.5">
      <c r="A396" s="50" t="s">
        <v>260</v>
      </c>
      <c r="B396" s="51">
        <v>902</v>
      </c>
      <c r="C396" s="52">
        <v>10</v>
      </c>
      <c r="D396" s="52" t="s">
        <v>103</v>
      </c>
      <c r="E396" s="53" t="s">
        <v>236</v>
      </c>
      <c r="F396" s="83"/>
      <c r="G396" s="111">
        <f ca="1">G398+G397</f>
        <v>389.9</v>
      </c>
      <c r="H396" s="111">
        <f ca="1">H398+H397</f>
        <v>46.1</v>
      </c>
      <c r="I396" s="22">
        <f t="shared" si="22"/>
        <v>11.823544498589383</v>
      </c>
    </row>
    <row r="397" spans="1:9" ht="26.25">
      <c r="A397" s="54" t="s">
        <v>33</v>
      </c>
      <c r="B397" s="38">
        <v>902</v>
      </c>
      <c r="C397" s="39" t="s">
        <v>118</v>
      </c>
      <c r="D397" s="39" t="s">
        <v>103</v>
      </c>
      <c r="E397" s="53" t="s">
        <v>272</v>
      </c>
      <c r="F397" s="21">
        <v>200</v>
      </c>
      <c r="G397" s="111">
        <f ca="1">'Ведомственная 2020'!G212</f>
        <v>0</v>
      </c>
      <c r="H397" s="111">
        <f ca="1">'Ведомственная 2020'!H212</f>
        <v>0</v>
      </c>
      <c r="I397" s="22">
        <v>0</v>
      </c>
    </row>
    <row r="398" spans="1:9" ht="26.25">
      <c r="A398" s="71" t="s">
        <v>75</v>
      </c>
      <c r="B398" s="38">
        <v>902</v>
      </c>
      <c r="C398" s="39">
        <v>10</v>
      </c>
      <c r="D398" s="39" t="s">
        <v>103</v>
      </c>
      <c r="E398" s="40" t="s">
        <v>236</v>
      </c>
      <c r="F398" s="41">
        <v>300</v>
      </c>
      <c r="G398" s="27">
        <f ca="1">'Ведомственная 2020'!G213</f>
        <v>389.9</v>
      </c>
      <c r="H398" s="27">
        <f ca="1">'Ведомственная 2020'!H213</f>
        <v>46.1</v>
      </c>
      <c r="I398" s="22">
        <f t="shared" si="22"/>
        <v>11.823544498589383</v>
      </c>
    </row>
    <row r="399" spans="1:9" ht="15.75">
      <c r="A399" s="12" t="s">
        <v>81</v>
      </c>
      <c r="B399" s="13">
        <v>902</v>
      </c>
      <c r="C399" s="14">
        <v>10</v>
      </c>
      <c r="D399" s="14" t="s">
        <v>104</v>
      </c>
      <c r="E399" s="20"/>
      <c r="F399" s="21"/>
      <c r="G399" s="22">
        <f>G400+G404</f>
        <v>7300.5</v>
      </c>
      <c r="H399" s="22">
        <f>H400+H404</f>
        <v>1396.9</v>
      </c>
      <c r="I399" s="22">
        <f t="shared" si="22"/>
        <v>19.134305869460995</v>
      </c>
    </row>
    <row r="400" spans="1:9" ht="57.75">
      <c r="A400" s="104" t="s">
        <v>380</v>
      </c>
      <c r="B400" s="13">
        <v>902</v>
      </c>
      <c r="C400" s="14">
        <v>10</v>
      </c>
      <c r="D400" s="14" t="s">
        <v>104</v>
      </c>
      <c r="E400" s="20" t="s">
        <v>195</v>
      </c>
      <c r="F400" s="21"/>
      <c r="G400" s="109">
        <f>G401</f>
        <v>725.40000000000009</v>
      </c>
      <c r="H400" s="109">
        <f>H401</f>
        <v>14.2</v>
      </c>
      <c r="I400" s="22">
        <f t="shared" si="22"/>
        <v>1.9575406672180864</v>
      </c>
    </row>
    <row r="401" spans="1:9" ht="94.5">
      <c r="A401" s="50" t="s">
        <v>261</v>
      </c>
      <c r="B401" s="51">
        <v>902</v>
      </c>
      <c r="C401" s="52">
        <v>10</v>
      </c>
      <c r="D401" s="52" t="s">
        <v>104</v>
      </c>
      <c r="E401" s="53" t="s">
        <v>237</v>
      </c>
      <c r="F401" s="83"/>
      <c r="G401" s="111">
        <f>G403+G402</f>
        <v>725.40000000000009</v>
      </c>
      <c r="H401" s="111">
        <f>H403+H402</f>
        <v>14.2</v>
      </c>
      <c r="I401" s="22">
        <f t="shared" si="22"/>
        <v>1.9575406672180864</v>
      </c>
    </row>
    <row r="402" spans="1:9" ht="26.25">
      <c r="A402" s="54" t="s">
        <v>33</v>
      </c>
      <c r="B402" s="38">
        <v>902</v>
      </c>
      <c r="C402" s="39" t="s">
        <v>118</v>
      </c>
      <c r="D402" s="39" t="s">
        <v>104</v>
      </c>
      <c r="E402" s="40" t="s">
        <v>237</v>
      </c>
      <c r="F402" s="41">
        <v>200</v>
      </c>
      <c r="G402" s="27">
        <f ca="1">'Ведомственная 2020'!G217</f>
        <v>7.2</v>
      </c>
      <c r="H402" s="27">
        <f ca="1">'Ведомственная 2020'!H217</f>
        <v>0.1</v>
      </c>
      <c r="I402" s="22">
        <f t="shared" si="22"/>
        <v>1.3888888888888891</v>
      </c>
    </row>
    <row r="403" spans="1:9" ht="26.25">
      <c r="A403" s="71" t="s">
        <v>75</v>
      </c>
      <c r="B403" s="38">
        <v>902</v>
      </c>
      <c r="C403" s="39">
        <v>10</v>
      </c>
      <c r="D403" s="39" t="s">
        <v>104</v>
      </c>
      <c r="E403" s="40" t="s">
        <v>237</v>
      </c>
      <c r="F403" s="41">
        <v>300</v>
      </c>
      <c r="G403" s="27">
        <f ca="1">'Ведомственная 2020'!G218</f>
        <v>718.2</v>
      </c>
      <c r="H403" s="27">
        <f ca="1">'Ведомственная 2020'!H218</f>
        <v>14.1</v>
      </c>
      <c r="I403" s="22">
        <f t="shared" si="22"/>
        <v>1.9632414369256472</v>
      </c>
    </row>
    <row r="404" spans="1:9" ht="43.5">
      <c r="A404" s="104" t="s">
        <v>378</v>
      </c>
      <c r="B404" s="13">
        <v>902</v>
      </c>
      <c r="C404" s="14">
        <v>10</v>
      </c>
      <c r="D404" s="14" t="s">
        <v>104</v>
      </c>
      <c r="E404" s="20" t="s">
        <v>200</v>
      </c>
      <c r="F404" s="21"/>
      <c r="G404" s="22">
        <f ca="1">G405+G408</f>
        <v>6575.1</v>
      </c>
      <c r="H404" s="22">
        <f ca="1">H405+H408</f>
        <v>1382.7</v>
      </c>
      <c r="I404" s="22">
        <f t="shared" si="22"/>
        <v>21.029337956837157</v>
      </c>
    </row>
    <row r="405" spans="1:9" ht="27">
      <c r="A405" s="50" t="s">
        <v>262</v>
      </c>
      <c r="B405" s="38">
        <v>902</v>
      </c>
      <c r="C405" s="39">
        <v>10</v>
      </c>
      <c r="D405" s="39" t="s">
        <v>104</v>
      </c>
      <c r="E405" s="20" t="s">
        <v>238</v>
      </c>
      <c r="F405" s="21"/>
      <c r="G405" s="27">
        <f ca="1">G407+G406</f>
        <v>3889.1</v>
      </c>
      <c r="H405" s="27">
        <f ca="1">H407+H406</f>
        <v>938.9</v>
      </c>
      <c r="I405" s="22">
        <f t="shared" si="22"/>
        <v>24.141832300532258</v>
      </c>
    </row>
    <row r="406" spans="1:9" ht="26.25">
      <c r="A406" s="54" t="s">
        <v>33</v>
      </c>
      <c r="B406" s="38">
        <v>902</v>
      </c>
      <c r="C406" s="39" t="s">
        <v>118</v>
      </c>
      <c r="D406" s="39" t="s">
        <v>104</v>
      </c>
      <c r="E406" s="40" t="s">
        <v>238</v>
      </c>
      <c r="F406" s="41">
        <v>200</v>
      </c>
      <c r="G406" s="27">
        <f ca="1">'Ведомственная 2020'!G221</f>
        <v>0</v>
      </c>
      <c r="H406" s="27">
        <f ca="1">'Ведомственная 2020'!H221</f>
        <v>0</v>
      </c>
      <c r="I406" s="22">
        <v>0</v>
      </c>
    </row>
    <row r="407" spans="1:9" ht="26.25">
      <c r="A407" s="71" t="s">
        <v>75</v>
      </c>
      <c r="B407" s="38">
        <v>902</v>
      </c>
      <c r="C407" s="39">
        <v>10</v>
      </c>
      <c r="D407" s="39" t="s">
        <v>104</v>
      </c>
      <c r="E407" s="40" t="s">
        <v>238</v>
      </c>
      <c r="F407" s="41">
        <v>300</v>
      </c>
      <c r="G407" s="27">
        <f ca="1">'Ведомственная 2020'!G222</f>
        <v>3889.1</v>
      </c>
      <c r="H407" s="27">
        <f ca="1">'Ведомственная 2020'!H222</f>
        <v>938.9</v>
      </c>
      <c r="I407" s="22">
        <f t="shared" si="22"/>
        <v>24.141832300532258</v>
      </c>
    </row>
    <row r="408" spans="1:9" ht="54">
      <c r="A408" s="50" t="s">
        <v>263</v>
      </c>
      <c r="B408" s="51">
        <v>902</v>
      </c>
      <c r="C408" s="52">
        <v>10</v>
      </c>
      <c r="D408" s="52" t="s">
        <v>104</v>
      </c>
      <c r="E408" s="53" t="s">
        <v>239</v>
      </c>
      <c r="F408" s="83"/>
      <c r="G408" s="111">
        <f ca="1">G410+G409</f>
        <v>2686</v>
      </c>
      <c r="H408" s="111">
        <f ca="1">H410+H409</f>
        <v>443.8</v>
      </c>
      <c r="I408" s="22">
        <f t="shared" si="22"/>
        <v>16.522710349962772</v>
      </c>
    </row>
    <row r="409" spans="1:9" ht="26.25">
      <c r="A409" s="54" t="s">
        <v>33</v>
      </c>
      <c r="B409" s="38">
        <v>902</v>
      </c>
      <c r="C409" s="39" t="s">
        <v>118</v>
      </c>
      <c r="D409" s="39" t="s">
        <v>104</v>
      </c>
      <c r="E409" s="40" t="s">
        <v>239</v>
      </c>
      <c r="F409" s="41">
        <v>200</v>
      </c>
      <c r="G409" s="111">
        <f ca="1">'Ведомственная 2020'!G224</f>
        <v>0</v>
      </c>
      <c r="H409" s="111">
        <f ca="1">'Ведомственная 2020'!H224</f>
        <v>0</v>
      </c>
      <c r="I409" s="22">
        <v>0</v>
      </c>
    </row>
    <row r="410" spans="1:9" ht="26.25">
      <c r="A410" s="71" t="s">
        <v>75</v>
      </c>
      <c r="B410" s="38">
        <v>902</v>
      </c>
      <c r="C410" s="39">
        <v>10</v>
      </c>
      <c r="D410" s="39" t="s">
        <v>104</v>
      </c>
      <c r="E410" s="40" t="s">
        <v>239</v>
      </c>
      <c r="F410" s="41">
        <v>300</v>
      </c>
      <c r="G410" s="27">
        <f ca="1">'Ведомственная 2020'!G225</f>
        <v>2686</v>
      </c>
      <c r="H410" s="27">
        <f ca="1">'Ведомственная 2020'!H225</f>
        <v>443.8</v>
      </c>
      <c r="I410" s="22">
        <f t="shared" si="22"/>
        <v>16.522710349962772</v>
      </c>
    </row>
    <row r="411" spans="1:9" ht="15.75">
      <c r="A411" s="119" t="s">
        <v>69</v>
      </c>
      <c r="B411" s="13">
        <v>902</v>
      </c>
      <c r="C411" s="14">
        <v>10</v>
      </c>
      <c r="D411" s="14" t="s">
        <v>110</v>
      </c>
      <c r="E411" s="20"/>
      <c r="F411" s="21"/>
      <c r="G411" s="22">
        <f>G412+G416</f>
        <v>587.79999999999995</v>
      </c>
      <c r="H411" s="22">
        <f>H412+H416</f>
        <v>90.1</v>
      </c>
      <c r="I411" s="22">
        <f t="shared" si="22"/>
        <v>15.328342973800613</v>
      </c>
    </row>
    <row r="412" spans="1:9" ht="71.25">
      <c r="A412" s="97" t="s">
        <v>329</v>
      </c>
      <c r="B412" s="73">
        <v>902</v>
      </c>
      <c r="C412" s="14">
        <v>10</v>
      </c>
      <c r="D412" s="14" t="s">
        <v>110</v>
      </c>
      <c r="E412" s="20" t="s">
        <v>229</v>
      </c>
      <c r="F412" s="21"/>
      <c r="G412" s="22">
        <f t="shared" ref="G412:H414" si="23">G413</f>
        <v>12</v>
      </c>
      <c r="H412" s="22">
        <f t="shared" si="23"/>
        <v>0</v>
      </c>
      <c r="I412" s="22">
        <f t="shared" si="22"/>
        <v>0</v>
      </c>
    </row>
    <row r="413" spans="1:9" ht="63.75">
      <c r="A413" s="98" t="s">
        <v>158</v>
      </c>
      <c r="B413" s="73">
        <v>902</v>
      </c>
      <c r="C413" s="14" t="s">
        <v>118</v>
      </c>
      <c r="D413" s="14" t="s">
        <v>110</v>
      </c>
      <c r="E413" s="20" t="s">
        <v>160</v>
      </c>
      <c r="F413" s="21"/>
      <c r="G413" s="22">
        <f t="shared" si="23"/>
        <v>12</v>
      </c>
      <c r="H413" s="22">
        <f t="shared" si="23"/>
        <v>0</v>
      </c>
      <c r="I413" s="22">
        <f t="shared" si="22"/>
        <v>0</v>
      </c>
    </row>
    <row r="414" spans="1:9" ht="40.5">
      <c r="A414" s="99" t="s">
        <v>211</v>
      </c>
      <c r="B414" s="100">
        <v>902</v>
      </c>
      <c r="C414" s="52">
        <v>10</v>
      </c>
      <c r="D414" s="52" t="s">
        <v>110</v>
      </c>
      <c r="E414" s="53" t="s">
        <v>161</v>
      </c>
      <c r="F414" s="83"/>
      <c r="G414" s="111">
        <f t="shared" si="23"/>
        <v>12</v>
      </c>
      <c r="H414" s="111">
        <f t="shared" si="23"/>
        <v>0</v>
      </c>
      <c r="I414" s="22">
        <f t="shared" si="22"/>
        <v>0</v>
      </c>
    </row>
    <row r="415" spans="1:9" ht="15.75">
      <c r="A415" s="71" t="s">
        <v>70</v>
      </c>
      <c r="B415" s="101">
        <v>902</v>
      </c>
      <c r="C415" s="39">
        <v>10</v>
      </c>
      <c r="D415" s="39" t="s">
        <v>110</v>
      </c>
      <c r="E415" s="40" t="s">
        <v>162</v>
      </c>
      <c r="F415" s="41">
        <v>500</v>
      </c>
      <c r="G415" s="27">
        <f ca="1">'Ведомственная 2020'!G269</f>
        <v>12</v>
      </c>
      <c r="H415" s="27">
        <f ca="1">'Ведомственная 2020'!H269</f>
        <v>0</v>
      </c>
      <c r="I415" s="22">
        <f t="shared" si="22"/>
        <v>0</v>
      </c>
    </row>
    <row r="416" spans="1:9" ht="40.5">
      <c r="A416" s="50" t="s">
        <v>254</v>
      </c>
      <c r="B416" s="13">
        <v>902</v>
      </c>
      <c r="C416" s="14">
        <v>10</v>
      </c>
      <c r="D416" s="14" t="s">
        <v>110</v>
      </c>
      <c r="E416" s="53" t="s">
        <v>231</v>
      </c>
      <c r="F416" s="21"/>
      <c r="G416" s="22">
        <f ca="1">G417+G418+G419</f>
        <v>575.79999999999995</v>
      </c>
      <c r="H416" s="22">
        <f ca="1">H417+H418+H419</f>
        <v>90.1</v>
      </c>
      <c r="I416" s="22">
        <f t="shared" si="22"/>
        <v>15.647794373046198</v>
      </c>
    </row>
    <row r="417" spans="1:9" ht="64.5">
      <c r="A417" s="54" t="s">
        <v>38</v>
      </c>
      <c r="B417" s="38">
        <v>902</v>
      </c>
      <c r="C417" s="39">
        <v>10</v>
      </c>
      <c r="D417" s="39" t="s">
        <v>110</v>
      </c>
      <c r="E417" s="40" t="s">
        <v>231</v>
      </c>
      <c r="F417" s="21">
        <v>100</v>
      </c>
      <c r="G417" s="27">
        <f ca="1">'Ведомственная 2020'!G228</f>
        <v>372.9</v>
      </c>
      <c r="H417" s="27">
        <f ca="1">'Ведомственная 2020'!H228</f>
        <v>87.1</v>
      </c>
      <c r="I417" s="22">
        <f t="shared" si="22"/>
        <v>23.357468490211851</v>
      </c>
    </row>
    <row r="418" spans="1:9" ht="26.25">
      <c r="A418" s="54" t="s">
        <v>33</v>
      </c>
      <c r="B418" s="38">
        <v>902</v>
      </c>
      <c r="C418" s="39">
        <v>10</v>
      </c>
      <c r="D418" s="39" t="s">
        <v>110</v>
      </c>
      <c r="E418" s="40" t="s">
        <v>231</v>
      </c>
      <c r="F418" s="21">
        <v>200</v>
      </c>
      <c r="G418" s="27">
        <f ca="1">'Ведомственная 2020'!G229</f>
        <v>202.9</v>
      </c>
      <c r="H418" s="27">
        <f ca="1">'Ведомственная 2020'!H229</f>
        <v>3</v>
      </c>
      <c r="I418" s="22">
        <f t="shared" si="22"/>
        <v>1.4785608674223756</v>
      </c>
    </row>
    <row r="419" spans="1:9" ht="26.25">
      <c r="A419" s="69" t="s">
        <v>116</v>
      </c>
      <c r="B419" s="38">
        <v>902</v>
      </c>
      <c r="C419" s="39">
        <v>10</v>
      </c>
      <c r="D419" s="39" t="s">
        <v>110</v>
      </c>
      <c r="E419" s="40" t="s">
        <v>231</v>
      </c>
      <c r="F419" s="21">
        <v>300</v>
      </c>
      <c r="G419" s="27">
        <f ca="1">'Ведомственная 2020'!G230</f>
        <v>0</v>
      </c>
      <c r="H419" s="27">
        <f ca="1">'Ведомственная 2020'!H230</f>
        <v>0</v>
      </c>
      <c r="I419" s="22">
        <v>0</v>
      </c>
    </row>
    <row r="420" spans="1:9" ht="15.75">
      <c r="A420" s="12" t="s">
        <v>113</v>
      </c>
      <c r="B420" s="13">
        <v>902</v>
      </c>
      <c r="C420" s="14" t="s">
        <v>19</v>
      </c>
      <c r="D420" s="14"/>
      <c r="E420" s="20"/>
      <c r="F420" s="21"/>
      <c r="G420" s="22">
        <f t="shared" ref="G420:H422" si="24">G421</f>
        <v>50</v>
      </c>
      <c r="H420" s="22">
        <f t="shared" si="24"/>
        <v>2.5</v>
      </c>
      <c r="I420" s="22">
        <f t="shared" si="22"/>
        <v>5</v>
      </c>
    </row>
    <row r="421" spans="1:9" ht="15.75">
      <c r="A421" s="12" t="s">
        <v>93</v>
      </c>
      <c r="B421" s="13">
        <v>902</v>
      </c>
      <c r="C421" s="14">
        <v>11</v>
      </c>
      <c r="D421" s="14" t="s">
        <v>105</v>
      </c>
      <c r="E421" s="20"/>
      <c r="F421" s="21"/>
      <c r="G421" s="22">
        <f t="shared" si="24"/>
        <v>50</v>
      </c>
      <c r="H421" s="22">
        <f t="shared" si="24"/>
        <v>2.5</v>
      </c>
      <c r="I421" s="22">
        <f t="shared" si="22"/>
        <v>5</v>
      </c>
    </row>
    <row r="422" spans="1:9" ht="72">
      <c r="A422" s="104" t="s">
        <v>382</v>
      </c>
      <c r="B422" s="51">
        <v>902</v>
      </c>
      <c r="C422" s="52">
        <v>11</v>
      </c>
      <c r="D422" s="52" t="s">
        <v>105</v>
      </c>
      <c r="E422" s="53" t="s">
        <v>240</v>
      </c>
      <c r="F422" s="83"/>
      <c r="G422" s="112">
        <f t="shared" si="24"/>
        <v>50</v>
      </c>
      <c r="H422" s="112">
        <f t="shared" si="24"/>
        <v>2.5</v>
      </c>
      <c r="I422" s="22">
        <f t="shared" si="22"/>
        <v>5</v>
      </c>
    </row>
    <row r="423" spans="1:9" ht="27">
      <c r="A423" s="50" t="s">
        <v>94</v>
      </c>
      <c r="B423" s="51">
        <v>902</v>
      </c>
      <c r="C423" s="52" t="s">
        <v>19</v>
      </c>
      <c r="D423" s="52" t="s">
        <v>105</v>
      </c>
      <c r="E423" s="53" t="s">
        <v>241</v>
      </c>
      <c r="F423" s="83"/>
      <c r="G423" s="112">
        <f>G425+G426+G424</f>
        <v>50</v>
      </c>
      <c r="H423" s="112">
        <f>H425+H426+H424</f>
        <v>2.5</v>
      </c>
      <c r="I423" s="22">
        <f t="shared" si="22"/>
        <v>5</v>
      </c>
    </row>
    <row r="424" spans="1:9" ht="64.5">
      <c r="A424" s="69" t="s">
        <v>38</v>
      </c>
      <c r="B424" s="38">
        <v>902</v>
      </c>
      <c r="C424" s="39" t="s">
        <v>19</v>
      </c>
      <c r="D424" s="39" t="s">
        <v>105</v>
      </c>
      <c r="E424" s="40" t="s">
        <v>241</v>
      </c>
      <c r="F424" s="41">
        <v>100</v>
      </c>
      <c r="G424" s="110">
        <f ca="1">'Ведомственная 2020'!G399</f>
        <v>20.399999999999999</v>
      </c>
      <c r="H424" s="110">
        <f ca="1">'Ведомственная 2020'!H399</f>
        <v>2.5</v>
      </c>
      <c r="I424" s="22">
        <f t="shared" si="22"/>
        <v>12.254901960784315</v>
      </c>
    </row>
    <row r="425" spans="1:9" ht="26.25">
      <c r="A425" s="71" t="s">
        <v>33</v>
      </c>
      <c r="B425" s="38">
        <v>902</v>
      </c>
      <c r="C425" s="39">
        <v>11</v>
      </c>
      <c r="D425" s="39" t="s">
        <v>105</v>
      </c>
      <c r="E425" s="40" t="s">
        <v>242</v>
      </c>
      <c r="F425" s="41">
        <v>200</v>
      </c>
      <c r="G425" s="110">
        <f ca="1">'Ведомственная 2020'!G235+'Ведомственная 2020'!G400</f>
        <v>29.6</v>
      </c>
      <c r="H425" s="110">
        <f ca="1">'Ведомственная 2020'!H235+'Ведомственная 2020'!H400</f>
        <v>0</v>
      </c>
      <c r="I425" s="22">
        <f t="shared" si="22"/>
        <v>0</v>
      </c>
    </row>
    <row r="426" spans="1:9" ht="26.25">
      <c r="A426" s="71" t="s">
        <v>75</v>
      </c>
      <c r="B426" s="38">
        <v>902</v>
      </c>
      <c r="C426" s="39" t="s">
        <v>19</v>
      </c>
      <c r="D426" s="39" t="s">
        <v>105</v>
      </c>
      <c r="E426" s="40" t="s">
        <v>241</v>
      </c>
      <c r="F426" s="41">
        <v>300</v>
      </c>
      <c r="G426" s="110">
        <f ca="1">'Ведомственная 2020'!G401</f>
        <v>0</v>
      </c>
      <c r="H426" s="110">
        <f ca="1">'Ведомственная 2020'!H401</f>
        <v>0</v>
      </c>
      <c r="I426" s="22">
        <v>0</v>
      </c>
    </row>
    <row r="427" spans="1:9" ht="15.75">
      <c r="A427" s="12" t="s">
        <v>67</v>
      </c>
      <c r="B427" s="13">
        <v>902</v>
      </c>
      <c r="C427" s="14">
        <v>12</v>
      </c>
      <c r="D427" s="14" t="s">
        <v>111</v>
      </c>
      <c r="E427" s="20"/>
      <c r="F427" s="21"/>
      <c r="G427" s="22">
        <f>G428</f>
        <v>1498.9</v>
      </c>
      <c r="H427" s="22">
        <f>H428</f>
        <v>112.5</v>
      </c>
      <c r="I427" s="22">
        <f t="shared" si="22"/>
        <v>7.5055040362932814</v>
      </c>
    </row>
    <row r="428" spans="1:9" ht="26.25">
      <c r="A428" s="68" t="s">
        <v>130</v>
      </c>
      <c r="B428" s="13">
        <v>902</v>
      </c>
      <c r="C428" s="14" t="s">
        <v>117</v>
      </c>
      <c r="D428" s="14" t="s">
        <v>105</v>
      </c>
      <c r="E428" s="20"/>
      <c r="F428" s="21"/>
      <c r="G428" s="22">
        <f>G429</f>
        <v>1498.9</v>
      </c>
      <c r="H428" s="22">
        <f>H429</f>
        <v>112.5</v>
      </c>
      <c r="I428" s="22">
        <f t="shared" si="22"/>
        <v>7.5055040362932814</v>
      </c>
    </row>
    <row r="429" spans="1:9" ht="72">
      <c r="A429" s="104" t="s">
        <v>383</v>
      </c>
      <c r="B429" s="38">
        <v>902</v>
      </c>
      <c r="C429" s="39" t="s">
        <v>117</v>
      </c>
      <c r="D429" s="39" t="s">
        <v>105</v>
      </c>
      <c r="E429" s="20" t="s">
        <v>255</v>
      </c>
      <c r="F429" s="21"/>
      <c r="G429" s="27">
        <f>G430+G432</f>
        <v>1498.9</v>
      </c>
      <c r="H429" s="27">
        <f>H430+H432</f>
        <v>112.5</v>
      </c>
      <c r="I429" s="22">
        <f t="shared" si="22"/>
        <v>7.5055040362932814</v>
      </c>
    </row>
    <row r="430" spans="1:9" ht="94.5">
      <c r="A430" s="23" t="s">
        <v>321</v>
      </c>
      <c r="B430" s="51">
        <v>902</v>
      </c>
      <c r="C430" s="52" t="s">
        <v>248</v>
      </c>
      <c r="D430" s="52" t="s">
        <v>249</v>
      </c>
      <c r="E430" s="53" t="s">
        <v>320</v>
      </c>
      <c r="F430" s="83"/>
      <c r="G430" s="27">
        <f>G431</f>
        <v>450</v>
      </c>
      <c r="H430" s="27">
        <f>H431</f>
        <v>112.5</v>
      </c>
      <c r="I430" s="22">
        <f t="shared" si="22"/>
        <v>25</v>
      </c>
    </row>
    <row r="431" spans="1:9" ht="39">
      <c r="A431" s="54" t="s">
        <v>77</v>
      </c>
      <c r="B431" s="38">
        <v>902</v>
      </c>
      <c r="C431" s="39" t="s">
        <v>117</v>
      </c>
      <c r="D431" s="39" t="s">
        <v>105</v>
      </c>
      <c r="E431" s="40" t="s">
        <v>320</v>
      </c>
      <c r="F431" s="21">
        <v>600</v>
      </c>
      <c r="G431" s="27">
        <f ca="1">'Ведомственная 2020'!G239</f>
        <v>450</v>
      </c>
      <c r="H431" s="27">
        <f ca="1">'Ведомственная 2020'!H239</f>
        <v>112.5</v>
      </c>
      <c r="I431" s="22">
        <f t="shared" si="22"/>
        <v>25</v>
      </c>
    </row>
    <row r="432" spans="1:9" ht="94.5">
      <c r="A432" s="23" t="s">
        <v>322</v>
      </c>
      <c r="B432" s="51">
        <v>902</v>
      </c>
      <c r="C432" s="52" t="s">
        <v>117</v>
      </c>
      <c r="D432" s="52" t="s">
        <v>105</v>
      </c>
      <c r="E432" s="53" t="s">
        <v>320</v>
      </c>
      <c r="F432" s="83"/>
      <c r="G432" s="111">
        <f ca="1">G433</f>
        <v>1048.9000000000001</v>
      </c>
      <c r="H432" s="111">
        <f ca="1">H433</f>
        <v>0</v>
      </c>
      <c r="I432" s="22">
        <f t="shared" si="22"/>
        <v>0</v>
      </c>
    </row>
    <row r="433" spans="1:9" ht="39">
      <c r="A433" s="54" t="s">
        <v>77</v>
      </c>
      <c r="B433" s="38">
        <v>902</v>
      </c>
      <c r="C433" s="39" t="s">
        <v>117</v>
      </c>
      <c r="D433" s="39" t="s">
        <v>105</v>
      </c>
      <c r="E433" s="40" t="s">
        <v>320</v>
      </c>
      <c r="F433" s="21">
        <v>600</v>
      </c>
      <c r="G433" s="27">
        <f ca="1">'Ведомственная 2020'!G242</f>
        <v>1048.9000000000001</v>
      </c>
      <c r="H433" s="27">
        <f ca="1">'Ведомственная 2020'!H242</f>
        <v>0</v>
      </c>
      <c r="I433" s="22">
        <f t="shared" si="22"/>
        <v>0</v>
      </c>
    </row>
    <row r="434" spans="1:9" ht="51.75">
      <c r="A434" s="68" t="s">
        <v>131</v>
      </c>
      <c r="B434" s="13">
        <v>902</v>
      </c>
      <c r="C434" s="14" t="s">
        <v>128</v>
      </c>
      <c r="D434" s="14" t="s">
        <v>111</v>
      </c>
      <c r="E434" s="20"/>
      <c r="F434" s="21"/>
      <c r="G434" s="110">
        <f t="shared" ref="G434:H436" si="25">G435</f>
        <v>12030.3</v>
      </c>
      <c r="H434" s="110">
        <f t="shared" si="25"/>
        <v>1985</v>
      </c>
      <c r="I434" s="22">
        <f t="shared" si="22"/>
        <v>16.500004156172331</v>
      </c>
    </row>
    <row r="435" spans="1:9" ht="39">
      <c r="A435" s="68" t="s">
        <v>129</v>
      </c>
      <c r="B435" s="13">
        <v>902</v>
      </c>
      <c r="C435" s="14" t="s">
        <v>128</v>
      </c>
      <c r="D435" s="14" t="s">
        <v>103</v>
      </c>
      <c r="E435" s="20"/>
      <c r="F435" s="21"/>
      <c r="G435" s="110">
        <f t="shared" si="25"/>
        <v>12030.3</v>
      </c>
      <c r="H435" s="110">
        <f t="shared" si="25"/>
        <v>1985</v>
      </c>
      <c r="I435" s="22">
        <f t="shared" si="22"/>
        <v>16.500004156172331</v>
      </c>
    </row>
    <row r="436" spans="1:9" ht="40.5">
      <c r="A436" s="23" t="s">
        <v>245</v>
      </c>
      <c r="B436" s="38">
        <v>902</v>
      </c>
      <c r="C436" s="39" t="s">
        <v>128</v>
      </c>
      <c r="D436" s="39" t="s">
        <v>103</v>
      </c>
      <c r="E436" s="20" t="s">
        <v>246</v>
      </c>
      <c r="F436" s="21"/>
      <c r="G436" s="110">
        <f t="shared" si="25"/>
        <v>12030.3</v>
      </c>
      <c r="H436" s="110">
        <f t="shared" si="25"/>
        <v>1985</v>
      </c>
      <c r="I436" s="22">
        <f t="shared" si="22"/>
        <v>16.500004156172331</v>
      </c>
    </row>
    <row r="437" spans="1:9" ht="15.75">
      <c r="A437" s="69" t="s">
        <v>70</v>
      </c>
      <c r="B437" s="38">
        <v>902</v>
      </c>
      <c r="C437" s="39" t="s">
        <v>128</v>
      </c>
      <c r="D437" s="39" t="s">
        <v>103</v>
      </c>
      <c r="E437" s="40" t="s">
        <v>246</v>
      </c>
      <c r="F437" s="21">
        <v>500</v>
      </c>
      <c r="G437" s="110">
        <f ca="1">'Ведомственная 2020'!G273</f>
        <v>12030.3</v>
      </c>
      <c r="H437" s="110">
        <f ca="1">'Ведомственная 2020'!H273</f>
        <v>1985</v>
      </c>
      <c r="I437" s="22">
        <f t="shared" si="22"/>
        <v>16.500004156172331</v>
      </c>
    </row>
    <row r="438" spans="1:9" ht="15.75">
      <c r="A438" s="12" t="s">
        <v>100</v>
      </c>
      <c r="B438" s="38"/>
      <c r="C438" s="39"/>
      <c r="D438" s="39"/>
      <c r="E438" s="40"/>
      <c r="F438" s="21"/>
      <c r="G438" s="109">
        <f ca="1">G5+G109+G120+G146+G191+G197+G331+G369+G420+G427+G434</f>
        <v>334944.60000000009</v>
      </c>
      <c r="H438" s="109">
        <f ca="1">H5+H109+H120+H146+H191+H197+H331+H369+H420+H427+H434</f>
        <v>55463</v>
      </c>
      <c r="I438" s="22">
        <f t="shared" si="22"/>
        <v>16.558857793199227</v>
      </c>
    </row>
    <row r="439" spans="1:9" ht="15.75">
      <c r="A439" s="12" t="s">
        <v>101</v>
      </c>
      <c r="B439" s="38"/>
      <c r="C439" s="39"/>
      <c r="D439" s="39"/>
      <c r="E439" s="40"/>
      <c r="F439" s="21"/>
      <c r="G439" s="109">
        <f ca="1">'Ведомственная 2020'!G496</f>
        <v>-615.79999999999995</v>
      </c>
      <c r="H439" s="109">
        <f ca="1">'Ведомственная 2020'!H496</f>
        <v>11929.4</v>
      </c>
      <c r="I439" s="22">
        <f t="shared" si="22"/>
        <v>-1937.2198765833061</v>
      </c>
    </row>
  </sheetData>
  <mergeCells count="2">
    <mergeCell ref="G1:I1"/>
    <mergeCell ref="A2:I2"/>
  </mergeCells>
  <phoneticPr fontId="0" type="noConversion"/>
  <pageMargins left="0.51181102362204722" right="0.51181102362204722" top="0.74803149606299213" bottom="0.74803149606299213" header="0.31496062992125984" footer="0.31496062992125984"/>
  <pageSetup paperSize="9" scale="81" firstPageNumber="14" fitToHeight="31" orientation="portrait" useFirstPageNumber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8"/>
  <sheetViews>
    <sheetView tabSelected="1" topLeftCell="A481" zoomScale="120" zoomScaleNormal="120" workbookViewId="0">
      <selection activeCell="G497" sqref="G497"/>
    </sheetView>
  </sheetViews>
  <sheetFormatPr defaultRowHeight="15"/>
  <cols>
    <col min="1" max="1" width="42.42578125" style="1" customWidth="1"/>
    <col min="2" max="2" width="5.140625" customWidth="1"/>
    <col min="3" max="3" width="4.140625" customWidth="1"/>
    <col min="4" max="4" width="4" customWidth="1"/>
    <col min="5" max="5" width="14.7109375" style="2" customWidth="1"/>
    <col min="6" max="6" width="4.5703125" customWidth="1"/>
    <col min="7" max="7" width="12.7109375" customWidth="1"/>
    <col min="8" max="8" width="11.5703125" customWidth="1"/>
  </cols>
  <sheetData>
    <row r="1" spans="1:9" ht="81" customHeight="1">
      <c r="A1" s="65"/>
      <c r="B1" s="66"/>
      <c r="C1" s="66"/>
      <c r="D1" s="66"/>
      <c r="F1" s="126"/>
      <c r="G1" s="131" t="s">
        <v>14</v>
      </c>
      <c r="H1" s="129"/>
      <c r="I1" s="129"/>
    </row>
    <row r="2" spans="1:9" ht="42" customHeight="1">
      <c r="A2" s="132" t="s">
        <v>15</v>
      </c>
      <c r="B2" s="132"/>
      <c r="C2" s="132"/>
      <c r="D2" s="132"/>
      <c r="E2" s="133"/>
      <c r="F2" s="132"/>
      <c r="G2" s="132"/>
      <c r="H2" s="129"/>
      <c r="I2" s="129"/>
    </row>
    <row r="3" spans="1:9">
      <c r="A3" s="65"/>
      <c r="B3" s="66"/>
      <c r="C3" s="66"/>
      <c r="D3" s="66"/>
      <c r="E3" s="67"/>
      <c r="F3" s="66"/>
      <c r="G3" s="66"/>
    </row>
    <row r="4" spans="1:9" ht="63">
      <c r="A4" s="13" t="s">
        <v>20</v>
      </c>
      <c r="B4" s="13" t="s">
        <v>21</v>
      </c>
      <c r="C4" s="13" t="s">
        <v>22</v>
      </c>
      <c r="D4" s="13" t="s">
        <v>23</v>
      </c>
      <c r="E4" s="20" t="s">
        <v>24</v>
      </c>
      <c r="F4" s="13" t="s">
        <v>25</v>
      </c>
      <c r="G4" s="15" t="s">
        <v>362</v>
      </c>
      <c r="H4" s="15" t="s">
        <v>9</v>
      </c>
      <c r="I4" s="15" t="s">
        <v>10</v>
      </c>
    </row>
    <row r="5" spans="1:9" ht="77.25">
      <c r="A5" s="68" t="s">
        <v>26</v>
      </c>
      <c r="B5" s="13">
        <v>901</v>
      </c>
      <c r="C5" s="14" t="s">
        <v>102</v>
      </c>
      <c r="D5" s="14" t="s">
        <v>103</v>
      </c>
      <c r="E5" s="20"/>
      <c r="F5" s="62"/>
      <c r="G5" s="59">
        <f>G6</f>
        <v>746.4</v>
      </c>
      <c r="H5" s="59">
        <f>H6</f>
        <v>141.1</v>
      </c>
      <c r="I5" s="59">
        <f>H5/G5*100</f>
        <v>18.904072883172564</v>
      </c>
    </row>
    <row r="6" spans="1:9" ht="39">
      <c r="A6" s="68" t="s">
        <v>27</v>
      </c>
      <c r="B6" s="13">
        <v>901</v>
      </c>
      <c r="C6" s="14" t="s">
        <v>102</v>
      </c>
      <c r="D6" s="14" t="s">
        <v>103</v>
      </c>
      <c r="E6" s="40" t="s">
        <v>135</v>
      </c>
      <c r="F6" s="62"/>
      <c r="G6" s="59">
        <f>G7</f>
        <v>746.4</v>
      </c>
      <c r="H6" s="59">
        <f>H7</f>
        <v>141.1</v>
      </c>
      <c r="I6" s="59">
        <f t="shared" ref="I6:I69" si="0">H6/G6*100</f>
        <v>18.904072883172564</v>
      </c>
    </row>
    <row r="7" spans="1:9" ht="26.25">
      <c r="A7" s="69" t="s">
        <v>28</v>
      </c>
      <c r="B7" s="38">
        <v>901</v>
      </c>
      <c r="C7" s="39" t="s">
        <v>102</v>
      </c>
      <c r="D7" s="39" t="s">
        <v>103</v>
      </c>
      <c r="E7" s="40" t="s">
        <v>139</v>
      </c>
      <c r="F7" s="64"/>
      <c r="G7" s="58">
        <f>G8+G9+G11+G10</f>
        <v>746.4</v>
      </c>
      <c r="H7" s="58">
        <f>H8+H9+H11+H10</f>
        <v>141.1</v>
      </c>
      <c r="I7" s="59">
        <f t="shared" si="0"/>
        <v>18.904072883172564</v>
      </c>
    </row>
    <row r="8" spans="1:9" ht="64.5">
      <c r="A8" s="54" t="s">
        <v>29</v>
      </c>
      <c r="B8" s="38">
        <v>901</v>
      </c>
      <c r="C8" s="39" t="s">
        <v>102</v>
      </c>
      <c r="D8" s="39" t="s">
        <v>103</v>
      </c>
      <c r="E8" s="40" t="s">
        <v>142</v>
      </c>
      <c r="F8" s="62">
        <v>100</v>
      </c>
      <c r="G8" s="58">
        <v>550</v>
      </c>
      <c r="H8" s="58">
        <v>114.9</v>
      </c>
      <c r="I8" s="59">
        <f t="shared" si="0"/>
        <v>20.890909090909094</v>
      </c>
    </row>
    <row r="9" spans="1:9" ht="26.25">
      <c r="A9" s="54" t="s">
        <v>30</v>
      </c>
      <c r="B9" s="38">
        <v>901</v>
      </c>
      <c r="C9" s="39" t="s">
        <v>102</v>
      </c>
      <c r="D9" s="39" t="s">
        <v>103</v>
      </c>
      <c r="E9" s="40" t="s">
        <v>142</v>
      </c>
      <c r="F9" s="62">
        <v>200</v>
      </c>
      <c r="G9" s="58">
        <v>154.4</v>
      </c>
      <c r="H9" s="58">
        <v>26.2</v>
      </c>
      <c r="I9" s="59">
        <f t="shared" si="0"/>
        <v>16.968911917098445</v>
      </c>
    </row>
    <row r="10" spans="1:9" ht="26.25">
      <c r="A10" s="70" t="s">
        <v>75</v>
      </c>
      <c r="B10" s="38">
        <v>901</v>
      </c>
      <c r="C10" s="39" t="s">
        <v>102</v>
      </c>
      <c r="D10" s="39" t="s">
        <v>103</v>
      </c>
      <c r="E10" s="40" t="s">
        <v>142</v>
      </c>
      <c r="F10" s="62">
        <v>300</v>
      </c>
      <c r="G10" s="58">
        <v>42</v>
      </c>
      <c r="H10" s="58">
        <v>0</v>
      </c>
      <c r="I10" s="59">
        <f t="shared" si="0"/>
        <v>0</v>
      </c>
    </row>
    <row r="11" spans="1:9" ht="15.75">
      <c r="A11" s="54" t="s">
        <v>31</v>
      </c>
      <c r="B11" s="38">
        <v>901</v>
      </c>
      <c r="C11" s="39" t="s">
        <v>102</v>
      </c>
      <c r="D11" s="39" t="s">
        <v>103</v>
      </c>
      <c r="E11" s="40" t="s">
        <v>140</v>
      </c>
      <c r="F11" s="62">
        <v>800</v>
      </c>
      <c r="G11" s="58">
        <v>0</v>
      </c>
      <c r="H11" s="58">
        <v>0</v>
      </c>
      <c r="I11" s="59">
        <v>0</v>
      </c>
    </row>
    <row r="12" spans="1:9" ht="15.75">
      <c r="A12" s="12" t="s">
        <v>63</v>
      </c>
      <c r="B12" s="13">
        <v>902</v>
      </c>
      <c r="C12" s="14">
        <v>10</v>
      </c>
      <c r="D12" s="14"/>
      <c r="E12" s="20"/>
      <c r="F12" s="62"/>
      <c r="G12" s="59">
        <f t="shared" ref="G12:H15" si="1">G13</f>
        <v>53.6</v>
      </c>
      <c r="H12" s="59">
        <f t="shared" si="1"/>
        <v>14</v>
      </c>
      <c r="I12" s="59">
        <f t="shared" si="0"/>
        <v>26.119402985074625</v>
      </c>
    </row>
    <row r="13" spans="1:9" ht="15.75">
      <c r="A13" s="12" t="s">
        <v>64</v>
      </c>
      <c r="B13" s="13">
        <v>902</v>
      </c>
      <c r="C13" s="14">
        <v>10</v>
      </c>
      <c r="D13" s="14" t="s">
        <v>102</v>
      </c>
      <c r="E13" s="20"/>
      <c r="F13" s="62"/>
      <c r="G13" s="59">
        <f t="shared" si="1"/>
        <v>53.6</v>
      </c>
      <c r="H13" s="59">
        <f t="shared" si="1"/>
        <v>14</v>
      </c>
      <c r="I13" s="59">
        <f t="shared" si="0"/>
        <v>26.119402985074625</v>
      </c>
    </row>
    <row r="14" spans="1:9" ht="26.25">
      <c r="A14" s="12" t="s">
        <v>32</v>
      </c>
      <c r="B14" s="13">
        <v>902</v>
      </c>
      <c r="C14" s="14">
        <v>10</v>
      </c>
      <c r="D14" s="14" t="s">
        <v>102</v>
      </c>
      <c r="E14" s="20" t="s">
        <v>194</v>
      </c>
      <c r="F14" s="62"/>
      <c r="G14" s="59">
        <f t="shared" si="1"/>
        <v>53.6</v>
      </c>
      <c r="H14" s="59">
        <f t="shared" si="1"/>
        <v>14</v>
      </c>
      <c r="I14" s="59">
        <f t="shared" si="0"/>
        <v>26.119402985074625</v>
      </c>
    </row>
    <row r="15" spans="1:9" ht="40.5">
      <c r="A15" s="50" t="s">
        <v>65</v>
      </c>
      <c r="B15" s="51">
        <v>902</v>
      </c>
      <c r="C15" s="52">
        <v>10</v>
      </c>
      <c r="D15" s="52" t="s">
        <v>102</v>
      </c>
      <c r="E15" s="53" t="s">
        <v>230</v>
      </c>
      <c r="F15" s="63"/>
      <c r="G15" s="60">
        <f t="shared" si="1"/>
        <v>53.6</v>
      </c>
      <c r="H15" s="60">
        <f t="shared" si="1"/>
        <v>14</v>
      </c>
      <c r="I15" s="59">
        <f t="shared" si="0"/>
        <v>26.119402985074625</v>
      </c>
    </row>
    <row r="16" spans="1:9" ht="26.25">
      <c r="A16" s="71" t="s">
        <v>75</v>
      </c>
      <c r="B16" s="38">
        <v>902</v>
      </c>
      <c r="C16" s="39">
        <v>10</v>
      </c>
      <c r="D16" s="39" t="s">
        <v>102</v>
      </c>
      <c r="E16" s="40" t="s">
        <v>230</v>
      </c>
      <c r="F16" s="64">
        <v>300</v>
      </c>
      <c r="G16" s="58">
        <v>53.6</v>
      </c>
      <c r="H16" s="58">
        <v>14</v>
      </c>
      <c r="I16" s="59">
        <f t="shared" si="0"/>
        <v>26.119402985074625</v>
      </c>
    </row>
    <row r="17" spans="1:9" ht="15.75">
      <c r="A17" s="23" t="s">
        <v>34</v>
      </c>
      <c r="B17" s="51"/>
      <c r="C17" s="52"/>
      <c r="D17" s="52"/>
      <c r="E17" s="53"/>
      <c r="F17" s="63"/>
      <c r="G17" s="60">
        <f>G5+G12</f>
        <v>800</v>
      </c>
      <c r="H17" s="60">
        <f>H5+H12</f>
        <v>155.1</v>
      </c>
      <c r="I17" s="59">
        <f t="shared" si="0"/>
        <v>19.387499999999999</v>
      </c>
    </row>
    <row r="18" spans="1:9" ht="26.25">
      <c r="A18" s="68" t="s">
        <v>35</v>
      </c>
      <c r="B18" s="13">
        <v>902</v>
      </c>
      <c r="C18" s="14"/>
      <c r="D18" s="14"/>
      <c r="E18" s="20"/>
      <c r="F18" s="62"/>
      <c r="G18" s="58"/>
      <c r="H18" s="58"/>
      <c r="I18" s="59"/>
    </row>
    <row r="19" spans="1:9" ht="15.75">
      <c r="A19" s="68" t="s">
        <v>36</v>
      </c>
      <c r="B19" s="13">
        <v>902</v>
      </c>
      <c r="C19" s="14" t="s">
        <v>102</v>
      </c>
      <c r="D19" s="14"/>
      <c r="E19" s="20"/>
      <c r="F19" s="62"/>
      <c r="G19" s="59">
        <f>G20+G24+G51+G55</f>
        <v>33115.599999999999</v>
      </c>
      <c r="H19" s="59">
        <f>H20+H24+H51+H55</f>
        <v>7365.5</v>
      </c>
      <c r="I19" s="59">
        <f t="shared" si="0"/>
        <v>22.241783328703089</v>
      </c>
    </row>
    <row r="20" spans="1:9" ht="51.75">
      <c r="A20" s="68" t="s">
        <v>352</v>
      </c>
      <c r="B20" s="13">
        <v>902</v>
      </c>
      <c r="C20" s="14" t="s">
        <v>102</v>
      </c>
      <c r="D20" s="14" t="s">
        <v>105</v>
      </c>
      <c r="E20" s="20"/>
      <c r="F20" s="62"/>
      <c r="G20" s="59">
        <f t="shared" ref="G20:H22" si="2">G21</f>
        <v>1377.1</v>
      </c>
      <c r="H20" s="59">
        <f t="shared" si="2"/>
        <v>496.3</v>
      </c>
      <c r="I20" s="59">
        <f t="shared" si="0"/>
        <v>36.039503304044736</v>
      </c>
    </row>
    <row r="21" spans="1:9" ht="39">
      <c r="A21" s="68" t="s">
        <v>37</v>
      </c>
      <c r="B21" s="38">
        <v>902</v>
      </c>
      <c r="C21" s="39" t="s">
        <v>102</v>
      </c>
      <c r="D21" s="39" t="s">
        <v>105</v>
      </c>
      <c r="E21" s="40" t="s">
        <v>135</v>
      </c>
      <c r="F21" s="62"/>
      <c r="G21" s="59">
        <f t="shared" si="2"/>
        <v>1377.1</v>
      </c>
      <c r="H21" s="59">
        <f t="shared" si="2"/>
        <v>496.3</v>
      </c>
      <c r="I21" s="59">
        <f t="shared" si="0"/>
        <v>36.039503304044736</v>
      </c>
    </row>
    <row r="22" spans="1:9" ht="15.75">
      <c r="A22" s="23" t="s">
        <v>353</v>
      </c>
      <c r="B22" s="51">
        <v>902</v>
      </c>
      <c r="C22" s="52" t="s">
        <v>102</v>
      </c>
      <c r="D22" s="52" t="s">
        <v>105</v>
      </c>
      <c r="E22" s="53" t="s">
        <v>354</v>
      </c>
      <c r="F22" s="63"/>
      <c r="G22" s="60">
        <f t="shared" si="2"/>
        <v>1377.1</v>
      </c>
      <c r="H22" s="60">
        <f t="shared" si="2"/>
        <v>496.3</v>
      </c>
      <c r="I22" s="59">
        <f t="shared" si="0"/>
        <v>36.039503304044736</v>
      </c>
    </row>
    <row r="23" spans="1:9" ht="64.5">
      <c r="A23" s="54" t="s">
        <v>38</v>
      </c>
      <c r="B23" s="38">
        <v>902</v>
      </c>
      <c r="C23" s="39" t="s">
        <v>102</v>
      </c>
      <c r="D23" s="39" t="s">
        <v>105</v>
      </c>
      <c r="E23" s="40" t="s">
        <v>354</v>
      </c>
      <c r="F23" s="62">
        <v>100</v>
      </c>
      <c r="G23" s="58">
        <v>1377.1</v>
      </c>
      <c r="H23" s="58">
        <v>496.3</v>
      </c>
      <c r="I23" s="59">
        <f t="shared" si="0"/>
        <v>36.039503304044736</v>
      </c>
    </row>
    <row r="24" spans="1:9" ht="64.5">
      <c r="A24" s="68" t="s">
        <v>39</v>
      </c>
      <c r="B24" s="13">
        <v>902</v>
      </c>
      <c r="C24" s="14" t="s">
        <v>102</v>
      </c>
      <c r="D24" s="14" t="s">
        <v>104</v>
      </c>
      <c r="E24" s="20"/>
      <c r="F24" s="62"/>
      <c r="G24" s="59">
        <f>G25+G30</f>
        <v>28775.5</v>
      </c>
      <c r="H24" s="59">
        <f>H25+H30</f>
        <v>6340.6</v>
      </c>
      <c r="I24" s="59">
        <f t="shared" si="0"/>
        <v>22.034717033587604</v>
      </c>
    </row>
    <row r="25" spans="1:9" ht="39">
      <c r="A25" s="68" t="s">
        <v>37</v>
      </c>
      <c r="B25" s="38">
        <v>902</v>
      </c>
      <c r="C25" s="39" t="s">
        <v>102</v>
      </c>
      <c r="D25" s="39" t="s">
        <v>104</v>
      </c>
      <c r="E25" s="40" t="s">
        <v>135</v>
      </c>
      <c r="F25" s="62"/>
      <c r="G25" s="58">
        <f>G26</f>
        <v>26948</v>
      </c>
      <c r="H25" s="58">
        <f>H26</f>
        <v>6046.2000000000007</v>
      </c>
      <c r="I25" s="59">
        <f t="shared" si="0"/>
        <v>22.436544455989317</v>
      </c>
    </row>
    <row r="26" spans="1:9" ht="27">
      <c r="A26" s="23" t="s">
        <v>28</v>
      </c>
      <c r="B26" s="51">
        <v>902</v>
      </c>
      <c r="C26" s="52" t="s">
        <v>102</v>
      </c>
      <c r="D26" s="52" t="s">
        <v>104</v>
      </c>
      <c r="E26" s="53" t="s">
        <v>142</v>
      </c>
      <c r="F26" s="63"/>
      <c r="G26" s="60">
        <f>G27+G28+G29</f>
        <v>26948</v>
      </c>
      <c r="H26" s="60">
        <f>H27+H28+H29</f>
        <v>6046.2000000000007</v>
      </c>
      <c r="I26" s="59">
        <f t="shared" si="0"/>
        <v>22.436544455989317</v>
      </c>
    </row>
    <row r="27" spans="1:9" ht="64.5">
      <c r="A27" s="54" t="s">
        <v>38</v>
      </c>
      <c r="B27" s="38">
        <v>902</v>
      </c>
      <c r="C27" s="39" t="s">
        <v>102</v>
      </c>
      <c r="D27" s="39" t="s">
        <v>104</v>
      </c>
      <c r="E27" s="40" t="s">
        <v>142</v>
      </c>
      <c r="F27" s="62">
        <v>100</v>
      </c>
      <c r="G27" s="58">
        <v>19695</v>
      </c>
      <c r="H27" s="58">
        <v>5221</v>
      </c>
      <c r="I27" s="59">
        <f t="shared" si="0"/>
        <v>26.50926631124651</v>
      </c>
    </row>
    <row r="28" spans="1:9" ht="26.25">
      <c r="A28" s="54" t="s">
        <v>33</v>
      </c>
      <c r="B28" s="38">
        <v>902</v>
      </c>
      <c r="C28" s="39" t="s">
        <v>102</v>
      </c>
      <c r="D28" s="39" t="s">
        <v>104</v>
      </c>
      <c r="E28" s="40" t="s">
        <v>140</v>
      </c>
      <c r="F28" s="62">
        <v>200</v>
      </c>
      <c r="G28" s="58">
        <v>7251</v>
      </c>
      <c r="H28" s="58">
        <v>825.1</v>
      </c>
      <c r="I28" s="59">
        <f t="shared" si="0"/>
        <v>11.37912012136257</v>
      </c>
    </row>
    <row r="29" spans="1:9" ht="15.75">
      <c r="A29" s="54" t="s">
        <v>31</v>
      </c>
      <c r="B29" s="38">
        <v>902</v>
      </c>
      <c r="C29" s="39" t="s">
        <v>102</v>
      </c>
      <c r="D29" s="39" t="s">
        <v>104</v>
      </c>
      <c r="E29" s="40" t="s">
        <v>264</v>
      </c>
      <c r="F29" s="62">
        <v>800</v>
      </c>
      <c r="G29" s="58">
        <v>2</v>
      </c>
      <c r="H29" s="58">
        <v>0.1</v>
      </c>
      <c r="I29" s="59">
        <f t="shared" si="0"/>
        <v>5</v>
      </c>
    </row>
    <row r="30" spans="1:9" ht="27">
      <c r="A30" s="23" t="s">
        <v>32</v>
      </c>
      <c r="B30" s="13">
        <v>902</v>
      </c>
      <c r="C30" s="14" t="s">
        <v>102</v>
      </c>
      <c r="D30" s="14" t="s">
        <v>104</v>
      </c>
      <c r="E30" s="20" t="s">
        <v>136</v>
      </c>
      <c r="F30" s="62"/>
      <c r="G30" s="59">
        <f>G31+G33+G35+G39+G45+G48+G42</f>
        <v>1827.5000000000002</v>
      </c>
      <c r="H30" s="59">
        <f>H31+H33+H35+H39+H45+H48+H42</f>
        <v>294.39999999999998</v>
      </c>
      <c r="I30" s="59">
        <f t="shared" si="0"/>
        <v>16.109439124487</v>
      </c>
    </row>
    <row r="31" spans="1:9" ht="40.5">
      <c r="A31" s="23" t="s">
        <v>40</v>
      </c>
      <c r="B31" s="13">
        <v>902</v>
      </c>
      <c r="C31" s="14" t="s">
        <v>102</v>
      </c>
      <c r="D31" s="14" t="s">
        <v>104</v>
      </c>
      <c r="E31" s="53" t="s">
        <v>137</v>
      </c>
      <c r="F31" s="62"/>
      <c r="G31" s="59">
        <f>G32</f>
        <v>135.4</v>
      </c>
      <c r="H31" s="59">
        <f>H32</f>
        <v>3.3</v>
      </c>
      <c r="I31" s="59">
        <f t="shared" si="0"/>
        <v>2.4372230428360413</v>
      </c>
    </row>
    <row r="32" spans="1:9" ht="15.75">
      <c r="A32" s="54" t="s">
        <v>31</v>
      </c>
      <c r="B32" s="38">
        <v>902</v>
      </c>
      <c r="C32" s="39" t="s">
        <v>102</v>
      </c>
      <c r="D32" s="39" t="s">
        <v>104</v>
      </c>
      <c r="E32" s="40" t="s">
        <v>137</v>
      </c>
      <c r="F32" s="62">
        <v>800</v>
      </c>
      <c r="G32" s="58">
        <v>135.4</v>
      </c>
      <c r="H32" s="58">
        <v>3.3</v>
      </c>
      <c r="I32" s="59">
        <f t="shared" si="0"/>
        <v>2.4372230428360413</v>
      </c>
    </row>
    <row r="33" spans="1:9" ht="40.5">
      <c r="A33" s="23" t="s">
        <v>47</v>
      </c>
      <c r="B33" s="51">
        <v>902</v>
      </c>
      <c r="C33" s="52" t="s">
        <v>102</v>
      </c>
      <c r="D33" s="52" t="s">
        <v>104</v>
      </c>
      <c r="E33" s="53" t="s">
        <v>138</v>
      </c>
      <c r="F33" s="63"/>
      <c r="G33" s="60">
        <f>G34</f>
        <v>100</v>
      </c>
      <c r="H33" s="60">
        <f>H34</f>
        <v>19.5</v>
      </c>
      <c r="I33" s="59">
        <f t="shared" si="0"/>
        <v>19.5</v>
      </c>
    </row>
    <row r="34" spans="1:9" ht="15.75">
      <c r="A34" s="54" t="s">
        <v>31</v>
      </c>
      <c r="B34" s="38">
        <v>902</v>
      </c>
      <c r="C34" s="39" t="s">
        <v>102</v>
      </c>
      <c r="D34" s="39" t="s">
        <v>104</v>
      </c>
      <c r="E34" s="40" t="s">
        <v>138</v>
      </c>
      <c r="F34" s="62">
        <v>800</v>
      </c>
      <c r="G34" s="58">
        <v>100</v>
      </c>
      <c r="H34" s="58">
        <v>19.5</v>
      </c>
      <c r="I34" s="59">
        <f t="shared" si="0"/>
        <v>19.5</v>
      </c>
    </row>
    <row r="35" spans="1:9" ht="40.5">
      <c r="A35" s="23" t="s">
        <v>250</v>
      </c>
      <c r="B35" s="51">
        <v>902</v>
      </c>
      <c r="C35" s="52" t="s">
        <v>102</v>
      </c>
      <c r="D35" s="52" t="s">
        <v>104</v>
      </c>
      <c r="E35" s="53" t="s">
        <v>141</v>
      </c>
      <c r="F35" s="63"/>
      <c r="G35" s="60">
        <f>G36+G37+G38</f>
        <v>294</v>
      </c>
      <c r="H35" s="60">
        <f>H36+H37+H38</f>
        <v>71.599999999999994</v>
      </c>
      <c r="I35" s="59">
        <f t="shared" si="0"/>
        <v>24.353741496598637</v>
      </c>
    </row>
    <row r="36" spans="1:9" ht="64.5">
      <c r="A36" s="54" t="s">
        <v>38</v>
      </c>
      <c r="B36" s="38">
        <v>902</v>
      </c>
      <c r="C36" s="39" t="s">
        <v>102</v>
      </c>
      <c r="D36" s="39" t="s">
        <v>104</v>
      </c>
      <c r="E36" s="40" t="s">
        <v>141</v>
      </c>
      <c r="F36" s="62">
        <v>100</v>
      </c>
      <c r="G36" s="58">
        <v>250</v>
      </c>
      <c r="H36" s="58">
        <v>71.599999999999994</v>
      </c>
      <c r="I36" s="59">
        <f t="shared" si="0"/>
        <v>28.64</v>
      </c>
    </row>
    <row r="37" spans="1:9" ht="26.25">
      <c r="A37" s="54" t="s">
        <v>33</v>
      </c>
      <c r="B37" s="38">
        <v>902</v>
      </c>
      <c r="C37" s="39" t="s">
        <v>102</v>
      </c>
      <c r="D37" s="39" t="s">
        <v>104</v>
      </c>
      <c r="E37" s="40" t="s">
        <v>141</v>
      </c>
      <c r="F37" s="62">
        <v>200</v>
      </c>
      <c r="G37" s="58">
        <v>44</v>
      </c>
      <c r="H37" s="58"/>
      <c r="I37" s="59">
        <f t="shared" si="0"/>
        <v>0</v>
      </c>
    </row>
    <row r="38" spans="1:9" ht="26.25">
      <c r="A38" s="71" t="s">
        <v>75</v>
      </c>
      <c r="B38" s="38">
        <v>902</v>
      </c>
      <c r="C38" s="39" t="s">
        <v>102</v>
      </c>
      <c r="D38" s="39" t="s">
        <v>104</v>
      </c>
      <c r="E38" s="40" t="s">
        <v>141</v>
      </c>
      <c r="F38" s="62">
        <v>300</v>
      </c>
      <c r="G38" s="58"/>
      <c r="H38" s="58"/>
      <c r="I38" s="59">
        <v>0</v>
      </c>
    </row>
    <row r="39" spans="1:9" ht="27">
      <c r="A39" s="23" t="s">
        <v>251</v>
      </c>
      <c r="B39" s="13">
        <v>902</v>
      </c>
      <c r="C39" s="14" t="s">
        <v>102</v>
      </c>
      <c r="D39" s="14" t="s">
        <v>104</v>
      </c>
      <c r="E39" s="20" t="s">
        <v>143</v>
      </c>
      <c r="F39" s="62"/>
      <c r="G39" s="59">
        <f>G40+G41</f>
        <v>650</v>
      </c>
      <c r="H39" s="59">
        <f>H40+H41</f>
        <v>130.30000000000001</v>
      </c>
      <c r="I39" s="59">
        <f t="shared" si="0"/>
        <v>20.046153846153846</v>
      </c>
    </row>
    <row r="40" spans="1:9" ht="51.75">
      <c r="A40" s="54" t="s">
        <v>41</v>
      </c>
      <c r="B40" s="38">
        <v>902</v>
      </c>
      <c r="C40" s="39" t="s">
        <v>102</v>
      </c>
      <c r="D40" s="39" t="s">
        <v>104</v>
      </c>
      <c r="E40" s="40" t="s">
        <v>143</v>
      </c>
      <c r="F40" s="62">
        <v>100</v>
      </c>
      <c r="G40" s="58">
        <v>613</v>
      </c>
      <c r="H40" s="58">
        <v>115.9</v>
      </c>
      <c r="I40" s="59">
        <f t="shared" si="0"/>
        <v>18.907014681892335</v>
      </c>
    </row>
    <row r="41" spans="1:9" ht="26.25">
      <c r="A41" s="54" t="s">
        <v>33</v>
      </c>
      <c r="B41" s="38">
        <v>902</v>
      </c>
      <c r="C41" s="39" t="s">
        <v>102</v>
      </c>
      <c r="D41" s="39" t="s">
        <v>104</v>
      </c>
      <c r="E41" s="40" t="s">
        <v>143</v>
      </c>
      <c r="F41" s="62">
        <v>200</v>
      </c>
      <c r="G41" s="58">
        <v>37</v>
      </c>
      <c r="H41" s="58">
        <v>14.4</v>
      </c>
      <c r="I41" s="59">
        <f t="shared" si="0"/>
        <v>38.918918918918919</v>
      </c>
    </row>
    <row r="42" spans="1:9" ht="40.5">
      <c r="A42" s="23" t="s">
        <v>361</v>
      </c>
      <c r="B42" s="13">
        <v>902</v>
      </c>
      <c r="C42" s="14" t="s">
        <v>102</v>
      </c>
      <c r="D42" s="14" t="s">
        <v>104</v>
      </c>
      <c r="E42" s="20" t="s">
        <v>143</v>
      </c>
      <c r="F42" s="62"/>
      <c r="G42" s="59">
        <f>G43+G44</f>
        <v>0</v>
      </c>
      <c r="H42" s="59">
        <f>H43+H44</f>
        <v>0</v>
      </c>
      <c r="I42" s="59">
        <v>0</v>
      </c>
    </row>
    <row r="43" spans="1:9" ht="51.75">
      <c r="A43" s="54" t="s">
        <v>41</v>
      </c>
      <c r="B43" s="38">
        <v>902</v>
      </c>
      <c r="C43" s="39" t="s">
        <v>102</v>
      </c>
      <c r="D43" s="39" t="s">
        <v>104</v>
      </c>
      <c r="E43" s="40" t="s">
        <v>143</v>
      </c>
      <c r="F43" s="62">
        <v>100</v>
      </c>
      <c r="G43" s="58"/>
      <c r="H43" s="58"/>
      <c r="I43" s="59">
        <v>0</v>
      </c>
    </row>
    <row r="44" spans="1:9" ht="26.25">
      <c r="A44" s="54" t="s">
        <v>33</v>
      </c>
      <c r="B44" s="38">
        <v>902</v>
      </c>
      <c r="C44" s="39" t="s">
        <v>102</v>
      </c>
      <c r="D44" s="39" t="s">
        <v>104</v>
      </c>
      <c r="E44" s="40" t="s">
        <v>143</v>
      </c>
      <c r="F44" s="62">
        <v>200</v>
      </c>
      <c r="G44" s="58"/>
      <c r="H44" s="58"/>
      <c r="I44" s="59">
        <v>0</v>
      </c>
    </row>
    <row r="45" spans="1:9" ht="54">
      <c r="A45" s="23" t="s">
        <v>252</v>
      </c>
      <c r="B45" s="51">
        <v>902</v>
      </c>
      <c r="C45" s="52" t="s">
        <v>102</v>
      </c>
      <c r="D45" s="52" t="s">
        <v>104</v>
      </c>
      <c r="E45" s="53" t="s">
        <v>144</v>
      </c>
      <c r="F45" s="63"/>
      <c r="G45" s="60">
        <f>G46+G47</f>
        <v>308.39999999999998</v>
      </c>
      <c r="H45" s="60">
        <f>H46+H47</f>
        <v>66.7</v>
      </c>
      <c r="I45" s="59">
        <f t="shared" si="0"/>
        <v>21.627756160830096</v>
      </c>
    </row>
    <row r="46" spans="1:9" ht="51.75">
      <c r="A46" s="54" t="s">
        <v>41</v>
      </c>
      <c r="B46" s="38">
        <v>902</v>
      </c>
      <c r="C46" s="39" t="s">
        <v>102</v>
      </c>
      <c r="D46" s="39" t="s">
        <v>104</v>
      </c>
      <c r="E46" s="40" t="s">
        <v>144</v>
      </c>
      <c r="F46" s="62">
        <v>100</v>
      </c>
      <c r="G46" s="58">
        <v>308.39999999999998</v>
      </c>
      <c r="H46" s="58">
        <v>66.7</v>
      </c>
      <c r="I46" s="59">
        <f t="shared" si="0"/>
        <v>21.627756160830096</v>
      </c>
    </row>
    <row r="47" spans="1:9" ht="26.25">
      <c r="A47" s="54" t="s">
        <v>33</v>
      </c>
      <c r="B47" s="38">
        <v>902</v>
      </c>
      <c r="C47" s="39" t="s">
        <v>102</v>
      </c>
      <c r="D47" s="39" t="s">
        <v>104</v>
      </c>
      <c r="E47" s="40" t="s">
        <v>144</v>
      </c>
      <c r="F47" s="62">
        <v>200</v>
      </c>
      <c r="G47" s="58"/>
      <c r="H47" s="58"/>
      <c r="I47" s="59">
        <v>0</v>
      </c>
    </row>
    <row r="48" spans="1:9" ht="54">
      <c r="A48" s="50" t="s">
        <v>253</v>
      </c>
      <c r="B48" s="51">
        <v>902</v>
      </c>
      <c r="C48" s="52" t="s">
        <v>102</v>
      </c>
      <c r="D48" s="52" t="s">
        <v>104</v>
      </c>
      <c r="E48" s="53" t="s">
        <v>145</v>
      </c>
      <c r="F48" s="63"/>
      <c r="G48" s="60">
        <f>G49+G50</f>
        <v>339.7</v>
      </c>
      <c r="H48" s="60">
        <f>H49+H50</f>
        <v>3</v>
      </c>
      <c r="I48" s="59">
        <f t="shared" si="0"/>
        <v>0.88313217544892553</v>
      </c>
    </row>
    <row r="49" spans="1:9" ht="51.75">
      <c r="A49" s="54" t="s">
        <v>41</v>
      </c>
      <c r="B49" s="38">
        <v>902</v>
      </c>
      <c r="C49" s="39" t="s">
        <v>102</v>
      </c>
      <c r="D49" s="39" t="s">
        <v>104</v>
      </c>
      <c r="E49" s="40" t="s">
        <v>145</v>
      </c>
      <c r="F49" s="62">
        <v>100</v>
      </c>
      <c r="G49" s="58">
        <v>8</v>
      </c>
      <c r="H49" s="58">
        <v>2</v>
      </c>
      <c r="I49" s="59">
        <f t="shared" si="0"/>
        <v>25</v>
      </c>
    </row>
    <row r="50" spans="1:9" ht="26.25">
      <c r="A50" s="54" t="s">
        <v>33</v>
      </c>
      <c r="B50" s="38">
        <v>902</v>
      </c>
      <c r="C50" s="39" t="s">
        <v>102</v>
      </c>
      <c r="D50" s="39" t="s">
        <v>104</v>
      </c>
      <c r="E50" s="40" t="s">
        <v>145</v>
      </c>
      <c r="F50" s="62">
        <v>200</v>
      </c>
      <c r="G50" s="58">
        <v>331.7</v>
      </c>
      <c r="H50" s="58">
        <v>1</v>
      </c>
      <c r="I50" s="59">
        <f t="shared" si="0"/>
        <v>0.30147723846849561</v>
      </c>
    </row>
    <row r="51" spans="1:9" ht="15.75">
      <c r="A51" s="68" t="s">
        <v>42</v>
      </c>
      <c r="B51" s="13">
        <v>902</v>
      </c>
      <c r="C51" s="14" t="s">
        <v>102</v>
      </c>
      <c r="D51" s="14">
        <v>11</v>
      </c>
      <c r="E51" s="20"/>
      <c r="F51" s="62"/>
      <c r="G51" s="59">
        <f t="shared" ref="G51:H53" si="3">G52</f>
        <v>200</v>
      </c>
      <c r="H51" s="59">
        <f t="shared" si="3"/>
        <v>0</v>
      </c>
      <c r="I51" s="59">
        <f t="shared" si="0"/>
        <v>0</v>
      </c>
    </row>
    <row r="52" spans="1:9" ht="27">
      <c r="A52" s="23" t="s">
        <v>32</v>
      </c>
      <c r="B52" s="38">
        <v>902</v>
      </c>
      <c r="C52" s="39" t="s">
        <v>102</v>
      </c>
      <c r="D52" s="39">
        <v>11</v>
      </c>
      <c r="E52" s="20" t="s">
        <v>136</v>
      </c>
      <c r="F52" s="62"/>
      <c r="G52" s="58">
        <f t="shared" si="3"/>
        <v>200</v>
      </c>
      <c r="H52" s="58">
        <f t="shared" si="3"/>
        <v>0</v>
      </c>
      <c r="I52" s="59">
        <f t="shared" si="0"/>
        <v>0</v>
      </c>
    </row>
    <row r="53" spans="1:9" ht="15.75">
      <c r="A53" s="69" t="s">
        <v>43</v>
      </c>
      <c r="B53" s="38">
        <v>902</v>
      </c>
      <c r="C53" s="39" t="s">
        <v>102</v>
      </c>
      <c r="D53" s="39">
        <v>11</v>
      </c>
      <c r="E53" s="53" t="s">
        <v>269</v>
      </c>
      <c r="F53" s="62"/>
      <c r="G53" s="58">
        <f t="shared" si="3"/>
        <v>200</v>
      </c>
      <c r="H53" s="58">
        <f t="shared" si="3"/>
        <v>0</v>
      </c>
      <c r="I53" s="59">
        <f t="shared" si="0"/>
        <v>0</v>
      </c>
    </row>
    <row r="54" spans="1:9" ht="15.75">
      <c r="A54" s="54" t="s">
        <v>31</v>
      </c>
      <c r="B54" s="38">
        <v>902</v>
      </c>
      <c r="C54" s="39" t="s">
        <v>102</v>
      </c>
      <c r="D54" s="39">
        <v>11</v>
      </c>
      <c r="E54" s="40" t="s">
        <v>269</v>
      </c>
      <c r="F54" s="62">
        <v>800</v>
      </c>
      <c r="G54" s="58">
        <v>200</v>
      </c>
      <c r="H54" s="58">
        <v>0</v>
      </c>
      <c r="I54" s="59">
        <f t="shared" si="0"/>
        <v>0</v>
      </c>
    </row>
    <row r="55" spans="1:9" ht="26.25">
      <c r="A55" s="68" t="s">
        <v>44</v>
      </c>
      <c r="B55" s="13">
        <v>902</v>
      </c>
      <c r="C55" s="14" t="s">
        <v>102</v>
      </c>
      <c r="D55" s="14">
        <v>13</v>
      </c>
      <c r="E55" s="20"/>
      <c r="F55" s="62"/>
      <c r="G55" s="59">
        <f>G56+G74+G79+G83+G91+G87</f>
        <v>2763</v>
      </c>
      <c r="H55" s="59">
        <f>H56+H74+H79+H83+H91+H87</f>
        <v>528.59999999999991</v>
      </c>
      <c r="I55" s="59">
        <f t="shared" si="0"/>
        <v>19.131378935939196</v>
      </c>
    </row>
    <row r="56" spans="1:9" ht="27">
      <c r="A56" s="23" t="s">
        <v>32</v>
      </c>
      <c r="B56" s="38">
        <v>902</v>
      </c>
      <c r="C56" s="39" t="s">
        <v>102</v>
      </c>
      <c r="D56" s="39">
        <v>13</v>
      </c>
      <c r="E56" s="20" t="s">
        <v>136</v>
      </c>
      <c r="F56" s="62"/>
      <c r="G56" s="59">
        <f>G57+G64+G66+G69+G72+G62+G60</f>
        <v>2429</v>
      </c>
      <c r="H56" s="59">
        <f>H57+H64+H66+H69+H72+H62+H60</f>
        <v>484.59999999999997</v>
      </c>
      <c r="I56" s="59">
        <f t="shared" si="0"/>
        <v>19.950596953478797</v>
      </c>
    </row>
    <row r="57" spans="1:9" ht="94.5">
      <c r="A57" s="50" t="s">
        <v>257</v>
      </c>
      <c r="B57" s="38">
        <v>902</v>
      </c>
      <c r="C57" s="39" t="s">
        <v>102</v>
      </c>
      <c r="D57" s="39">
        <v>13</v>
      </c>
      <c r="E57" s="53" t="s">
        <v>147</v>
      </c>
      <c r="F57" s="62"/>
      <c r="G57" s="60">
        <f>G58+G59</f>
        <v>1408.9</v>
      </c>
      <c r="H57" s="60">
        <f>H58+H59</f>
        <v>303.8</v>
      </c>
      <c r="I57" s="59">
        <f t="shared" si="0"/>
        <v>21.562921428064445</v>
      </c>
    </row>
    <row r="58" spans="1:9" ht="64.5">
      <c r="A58" s="54" t="s">
        <v>38</v>
      </c>
      <c r="B58" s="38">
        <v>902</v>
      </c>
      <c r="C58" s="39" t="s">
        <v>102</v>
      </c>
      <c r="D58" s="39">
        <v>13</v>
      </c>
      <c r="E58" s="40" t="s">
        <v>148</v>
      </c>
      <c r="F58" s="62">
        <v>100</v>
      </c>
      <c r="G58" s="58">
        <v>1035.9000000000001</v>
      </c>
      <c r="H58" s="58">
        <v>292.7</v>
      </c>
      <c r="I58" s="59">
        <f t="shared" si="0"/>
        <v>28.255623129645713</v>
      </c>
    </row>
    <row r="59" spans="1:9" ht="26.25">
      <c r="A59" s="54" t="s">
        <v>33</v>
      </c>
      <c r="B59" s="38">
        <v>902</v>
      </c>
      <c r="C59" s="39" t="s">
        <v>102</v>
      </c>
      <c r="D59" s="39">
        <v>13</v>
      </c>
      <c r="E59" s="40" t="s">
        <v>148</v>
      </c>
      <c r="F59" s="62">
        <v>200</v>
      </c>
      <c r="G59" s="58">
        <v>373</v>
      </c>
      <c r="H59" s="58">
        <v>11.1</v>
      </c>
      <c r="I59" s="59">
        <f t="shared" si="0"/>
        <v>2.975871313672922</v>
      </c>
    </row>
    <row r="60" spans="1:9" ht="27">
      <c r="A60" s="23" t="s">
        <v>363</v>
      </c>
      <c r="B60" s="13">
        <v>902</v>
      </c>
      <c r="C60" s="14" t="s">
        <v>102</v>
      </c>
      <c r="D60" s="14" t="s">
        <v>114</v>
      </c>
      <c r="E60" s="20" t="s">
        <v>364</v>
      </c>
      <c r="F60" s="62"/>
      <c r="G60" s="59">
        <f>G61</f>
        <v>217.7</v>
      </c>
      <c r="H60" s="59">
        <f>H61</f>
        <v>0</v>
      </c>
      <c r="I60" s="59">
        <f t="shared" si="0"/>
        <v>0</v>
      </c>
    </row>
    <row r="61" spans="1:9" ht="26.25">
      <c r="A61" s="54" t="s">
        <v>33</v>
      </c>
      <c r="B61" s="38">
        <v>902</v>
      </c>
      <c r="C61" s="39" t="s">
        <v>102</v>
      </c>
      <c r="D61" s="39">
        <v>13</v>
      </c>
      <c r="E61" s="40" t="s">
        <v>365</v>
      </c>
      <c r="F61" s="62">
        <v>200</v>
      </c>
      <c r="G61" s="58">
        <v>217.7</v>
      </c>
      <c r="H61" s="58">
        <v>0</v>
      </c>
      <c r="I61" s="59">
        <f t="shared" si="0"/>
        <v>0</v>
      </c>
    </row>
    <row r="62" spans="1:9" ht="40.5">
      <c r="A62" s="23" t="s">
        <v>40</v>
      </c>
      <c r="B62" s="51">
        <v>902</v>
      </c>
      <c r="C62" s="52" t="s">
        <v>102</v>
      </c>
      <c r="D62" s="52" t="s">
        <v>114</v>
      </c>
      <c r="E62" s="53" t="s">
        <v>137</v>
      </c>
      <c r="F62" s="63"/>
      <c r="G62" s="60">
        <f>G63</f>
        <v>0</v>
      </c>
      <c r="H62" s="60">
        <f>H63</f>
        <v>0</v>
      </c>
      <c r="I62" s="59">
        <v>0</v>
      </c>
    </row>
    <row r="63" spans="1:9" ht="15.75">
      <c r="A63" s="54" t="s">
        <v>31</v>
      </c>
      <c r="B63" s="38">
        <v>902</v>
      </c>
      <c r="C63" s="39" t="s">
        <v>102</v>
      </c>
      <c r="D63" s="39" t="s">
        <v>114</v>
      </c>
      <c r="E63" s="40" t="s">
        <v>137</v>
      </c>
      <c r="F63" s="62">
        <v>800</v>
      </c>
      <c r="G63" s="58"/>
      <c r="H63" s="58"/>
      <c r="I63" s="59">
        <v>0</v>
      </c>
    </row>
    <row r="64" spans="1:9" ht="40.5">
      <c r="A64" s="23" t="s">
        <v>45</v>
      </c>
      <c r="B64" s="51">
        <v>902</v>
      </c>
      <c r="C64" s="52" t="s">
        <v>102</v>
      </c>
      <c r="D64" s="52">
        <v>13</v>
      </c>
      <c r="E64" s="53" t="s">
        <v>149</v>
      </c>
      <c r="F64" s="63"/>
      <c r="G64" s="60">
        <f>G65</f>
        <v>250</v>
      </c>
      <c r="H64" s="60">
        <f>H65</f>
        <v>166.5</v>
      </c>
      <c r="I64" s="59">
        <f t="shared" si="0"/>
        <v>66.600000000000009</v>
      </c>
    </row>
    <row r="65" spans="1:9" ht="26.25">
      <c r="A65" s="54" t="s">
        <v>33</v>
      </c>
      <c r="B65" s="38">
        <v>902</v>
      </c>
      <c r="C65" s="39" t="s">
        <v>102</v>
      </c>
      <c r="D65" s="39">
        <v>13</v>
      </c>
      <c r="E65" s="40" t="s">
        <v>149</v>
      </c>
      <c r="F65" s="62">
        <v>200</v>
      </c>
      <c r="G65" s="58">
        <v>250</v>
      </c>
      <c r="H65" s="58">
        <v>166.5</v>
      </c>
      <c r="I65" s="59">
        <f t="shared" si="0"/>
        <v>66.600000000000009</v>
      </c>
    </row>
    <row r="66" spans="1:9" ht="15.75">
      <c r="A66" s="23" t="s">
        <v>46</v>
      </c>
      <c r="B66" s="51">
        <v>902</v>
      </c>
      <c r="C66" s="52" t="s">
        <v>102</v>
      </c>
      <c r="D66" s="52">
        <v>13</v>
      </c>
      <c r="E66" s="53" t="s">
        <v>150</v>
      </c>
      <c r="F66" s="63"/>
      <c r="G66" s="60">
        <f>G67+G68</f>
        <v>530</v>
      </c>
      <c r="H66" s="60">
        <f>H67+H68</f>
        <v>6.9</v>
      </c>
      <c r="I66" s="59">
        <f t="shared" si="0"/>
        <v>1.3018867924528303</v>
      </c>
    </row>
    <row r="67" spans="1:9" ht="26.25">
      <c r="A67" s="54" t="s">
        <v>33</v>
      </c>
      <c r="B67" s="38">
        <v>902</v>
      </c>
      <c r="C67" s="39" t="s">
        <v>102</v>
      </c>
      <c r="D67" s="39">
        <v>13</v>
      </c>
      <c r="E67" s="40" t="s">
        <v>150</v>
      </c>
      <c r="F67" s="62">
        <v>200</v>
      </c>
      <c r="G67" s="58">
        <v>500</v>
      </c>
      <c r="H67" s="58"/>
      <c r="I67" s="59">
        <f t="shared" si="0"/>
        <v>0</v>
      </c>
    </row>
    <row r="68" spans="1:9" ht="26.25">
      <c r="A68" s="54" t="s">
        <v>75</v>
      </c>
      <c r="B68" s="38">
        <v>902</v>
      </c>
      <c r="C68" s="39" t="s">
        <v>102</v>
      </c>
      <c r="D68" s="39" t="s">
        <v>114</v>
      </c>
      <c r="E68" s="40" t="s">
        <v>150</v>
      </c>
      <c r="F68" s="62">
        <v>300</v>
      </c>
      <c r="G68" s="58">
        <v>30</v>
      </c>
      <c r="H68" s="58">
        <v>6.9</v>
      </c>
      <c r="I68" s="59">
        <f t="shared" si="0"/>
        <v>23</v>
      </c>
    </row>
    <row r="69" spans="1:9" ht="27">
      <c r="A69" s="23" t="s">
        <v>318</v>
      </c>
      <c r="B69" s="13">
        <v>902</v>
      </c>
      <c r="C69" s="14" t="s">
        <v>102</v>
      </c>
      <c r="D69" s="14" t="s">
        <v>114</v>
      </c>
      <c r="E69" s="20" t="s">
        <v>319</v>
      </c>
      <c r="F69" s="62"/>
      <c r="G69" s="59">
        <f>G71+G70</f>
        <v>22.4</v>
      </c>
      <c r="H69" s="59">
        <f>H71+H70</f>
        <v>7.4</v>
      </c>
      <c r="I69" s="59">
        <f t="shared" si="0"/>
        <v>33.035714285714292</v>
      </c>
    </row>
    <row r="70" spans="1:9" ht="26.25">
      <c r="A70" s="54" t="s">
        <v>33</v>
      </c>
      <c r="B70" s="38">
        <v>902</v>
      </c>
      <c r="C70" s="39" t="s">
        <v>102</v>
      </c>
      <c r="D70" s="39">
        <v>13</v>
      </c>
      <c r="E70" s="40" t="s">
        <v>355</v>
      </c>
      <c r="F70" s="62">
        <v>200</v>
      </c>
      <c r="G70" s="58">
        <v>17</v>
      </c>
      <c r="H70" s="58">
        <v>2</v>
      </c>
      <c r="I70" s="59">
        <f t="shared" ref="I70:I131" si="4">H70/G70*100</f>
        <v>11.76470588235294</v>
      </c>
    </row>
    <row r="71" spans="1:9" ht="15.75">
      <c r="A71" s="54" t="s">
        <v>31</v>
      </c>
      <c r="B71" s="38">
        <v>902</v>
      </c>
      <c r="C71" s="39" t="s">
        <v>102</v>
      </c>
      <c r="D71" s="39" t="s">
        <v>114</v>
      </c>
      <c r="E71" s="40" t="s">
        <v>319</v>
      </c>
      <c r="F71" s="62">
        <v>800</v>
      </c>
      <c r="G71" s="58">
        <v>5.4</v>
      </c>
      <c r="H71" s="58">
        <v>5.4</v>
      </c>
      <c r="I71" s="59">
        <f t="shared" si="4"/>
        <v>100</v>
      </c>
    </row>
    <row r="72" spans="1:9" ht="15.75">
      <c r="A72" s="23" t="s">
        <v>338</v>
      </c>
      <c r="B72" s="51">
        <v>902</v>
      </c>
      <c r="C72" s="52" t="s">
        <v>102</v>
      </c>
      <c r="D72" s="52" t="s">
        <v>114</v>
      </c>
      <c r="E72" s="53" t="s">
        <v>339</v>
      </c>
      <c r="F72" s="63"/>
      <c r="G72" s="60">
        <f>G73</f>
        <v>0</v>
      </c>
      <c r="H72" s="60">
        <f>H73</f>
        <v>0</v>
      </c>
      <c r="I72" s="59">
        <v>0</v>
      </c>
    </row>
    <row r="73" spans="1:9" ht="15.75">
      <c r="A73" s="54" t="s">
        <v>31</v>
      </c>
      <c r="B73" s="38">
        <v>902</v>
      </c>
      <c r="C73" s="39" t="s">
        <v>102</v>
      </c>
      <c r="D73" s="39" t="s">
        <v>114</v>
      </c>
      <c r="E73" s="40" t="s">
        <v>339</v>
      </c>
      <c r="F73" s="62">
        <v>800</v>
      </c>
      <c r="G73" s="58"/>
      <c r="H73" s="58"/>
      <c r="I73" s="59">
        <v>0</v>
      </c>
    </row>
    <row r="74" spans="1:9" s="4" customFormat="1" ht="48" thickBot="1">
      <c r="A74" s="72" t="s">
        <v>305</v>
      </c>
      <c r="B74" s="13">
        <v>902</v>
      </c>
      <c r="C74" s="14" t="s">
        <v>102</v>
      </c>
      <c r="D74" s="14">
        <v>13</v>
      </c>
      <c r="E74" s="20" t="s">
        <v>154</v>
      </c>
      <c r="F74" s="62"/>
      <c r="G74" s="59">
        <f>G75</f>
        <v>45</v>
      </c>
      <c r="H74" s="59">
        <f>H75</f>
        <v>7</v>
      </c>
      <c r="I74" s="59">
        <f t="shared" si="4"/>
        <v>15.555555555555555</v>
      </c>
    </row>
    <row r="75" spans="1:9" ht="63.75" thickBot="1">
      <c r="A75" s="72" t="s">
        <v>306</v>
      </c>
      <c r="B75" s="73">
        <v>902</v>
      </c>
      <c r="C75" s="14" t="s">
        <v>102</v>
      </c>
      <c r="D75" s="14" t="s">
        <v>114</v>
      </c>
      <c r="E75" s="20" t="s">
        <v>155</v>
      </c>
      <c r="F75" s="62"/>
      <c r="G75" s="59">
        <f>G76</f>
        <v>45</v>
      </c>
      <c r="H75" s="59">
        <f>H76</f>
        <v>7</v>
      </c>
      <c r="I75" s="59">
        <f t="shared" si="4"/>
        <v>15.555555555555555</v>
      </c>
    </row>
    <row r="76" spans="1:9" ht="63.75" thickBot="1">
      <c r="A76" s="74" t="s">
        <v>307</v>
      </c>
      <c r="B76" s="51">
        <v>902</v>
      </c>
      <c r="C76" s="52" t="s">
        <v>102</v>
      </c>
      <c r="D76" s="52">
        <v>13</v>
      </c>
      <c r="E76" s="53" t="s">
        <v>156</v>
      </c>
      <c r="F76" s="64"/>
      <c r="G76" s="58">
        <f>G77+G78</f>
        <v>45</v>
      </c>
      <c r="H76" s="58">
        <f>H77+H78</f>
        <v>7</v>
      </c>
      <c r="I76" s="59">
        <f t="shared" si="4"/>
        <v>15.555555555555555</v>
      </c>
    </row>
    <row r="77" spans="1:9" ht="26.25">
      <c r="A77" s="71" t="s">
        <v>33</v>
      </c>
      <c r="B77" s="38">
        <v>902</v>
      </c>
      <c r="C77" s="39" t="s">
        <v>102</v>
      </c>
      <c r="D77" s="39">
        <v>13</v>
      </c>
      <c r="E77" s="40" t="s">
        <v>157</v>
      </c>
      <c r="F77" s="62">
        <v>200</v>
      </c>
      <c r="G77" s="58">
        <v>15</v>
      </c>
      <c r="H77" s="58">
        <v>0</v>
      </c>
      <c r="I77" s="59">
        <f t="shared" si="4"/>
        <v>0</v>
      </c>
    </row>
    <row r="78" spans="1:9" s="4" customFormat="1" ht="26.25">
      <c r="A78" s="70" t="s">
        <v>75</v>
      </c>
      <c r="B78" s="38">
        <v>902</v>
      </c>
      <c r="C78" s="39" t="s">
        <v>102</v>
      </c>
      <c r="D78" s="39" t="s">
        <v>114</v>
      </c>
      <c r="E78" s="40" t="s">
        <v>271</v>
      </c>
      <c r="F78" s="62">
        <v>300</v>
      </c>
      <c r="G78" s="58">
        <v>30</v>
      </c>
      <c r="H78" s="58">
        <v>7</v>
      </c>
      <c r="I78" s="59">
        <f t="shared" si="4"/>
        <v>23.333333333333332</v>
      </c>
    </row>
    <row r="79" spans="1:9" s="4" customFormat="1" ht="78.75">
      <c r="A79" s="75" t="s">
        <v>326</v>
      </c>
      <c r="B79" s="13">
        <v>902</v>
      </c>
      <c r="C79" s="14" t="s">
        <v>102</v>
      </c>
      <c r="D79" s="14">
        <v>13</v>
      </c>
      <c r="E79" s="20" t="s">
        <v>159</v>
      </c>
      <c r="F79" s="76"/>
      <c r="G79" s="61">
        <f t="shared" ref="G79:H81" si="5">G80</f>
        <v>57</v>
      </c>
      <c r="H79" s="61">
        <f t="shared" si="5"/>
        <v>0</v>
      </c>
      <c r="I79" s="59">
        <f t="shared" si="4"/>
        <v>0</v>
      </c>
    </row>
    <row r="80" spans="1:9" s="6" customFormat="1" ht="110.25">
      <c r="A80" s="77" t="s">
        <v>158</v>
      </c>
      <c r="B80" s="13">
        <v>902</v>
      </c>
      <c r="C80" s="14" t="s">
        <v>102</v>
      </c>
      <c r="D80" s="14" t="s">
        <v>114</v>
      </c>
      <c r="E80" s="20" t="s">
        <v>160</v>
      </c>
      <c r="F80" s="76"/>
      <c r="G80" s="61">
        <f t="shared" si="5"/>
        <v>57</v>
      </c>
      <c r="H80" s="61">
        <f t="shared" si="5"/>
        <v>0</v>
      </c>
      <c r="I80" s="59">
        <f t="shared" si="4"/>
        <v>0</v>
      </c>
    </row>
    <row r="81" spans="1:9" s="6" customFormat="1" ht="40.5">
      <c r="A81" s="50" t="s">
        <v>48</v>
      </c>
      <c r="B81" s="51">
        <v>902</v>
      </c>
      <c r="C81" s="52" t="s">
        <v>102</v>
      </c>
      <c r="D81" s="52">
        <v>13</v>
      </c>
      <c r="E81" s="53" t="s">
        <v>161</v>
      </c>
      <c r="F81" s="62"/>
      <c r="G81" s="58">
        <f t="shared" si="5"/>
        <v>57</v>
      </c>
      <c r="H81" s="58">
        <f t="shared" si="5"/>
        <v>0</v>
      </c>
      <c r="I81" s="59">
        <f t="shared" si="4"/>
        <v>0</v>
      </c>
    </row>
    <row r="82" spans="1:9" ht="26.25">
      <c r="A82" s="71" t="s">
        <v>33</v>
      </c>
      <c r="B82" s="38">
        <v>902</v>
      </c>
      <c r="C82" s="39" t="s">
        <v>102</v>
      </c>
      <c r="D82" s="39">
        <v>13</v>
      </c>
      <c r="E82" s="40" t="s">
        <v>162</v>
      </c>
      <c r="F82" s="62">
        <v>200</v>
      </c>
      <c r="G82" s="58">
        <v>57</v>
      </c>
      <c r="H82" s="58">
        <v>0</v>
      </c>
      <c r="I82" s="59">
        <f t="shared" si="4"/>
        <v>0</v>
      </c>
    </row>
    <row r="83" spans="1:9" s="4" customFormat="1" ht="63">
      <c r="A83" s="77" t="s">
        <v>376</v>
      </c>
      <c r="B83" s="13">
        <v>902</v>
      </c>
      <c r="C83" s="14" t="s">
        <v>102</v>
      </c>
      <c r="D83" s="14">
        <v>13</v>
      </c>
      <c r="E83" s="20" t="s">
        <v>167</v>
      </c>
      <c r="F83" s="76"/>
      <c r="G83" s="61">
        <f t="shared" ref="G83:H85" si="6">G84</f>
        <v>120</v>
      </c>
      <c r="H83" s="61">
        <f t="shared" si="6"/>
        <v>0</v>
      </c>
      <c r="I83" s="59">
        <f t="shared" si="4"/>
        <v>0</v>
      </c>
    </row>
    <row r="84" spans="1:9" ht="78.75">
      <c r="A84" s="77" t="s">
        <v>166</v>
      </c>
      <c r="B84" s="13">
        <v>902</v>
      </c>
      <c r="C84" s="14" t="s">
        <v>102</v>
      </c>
      <c r="D84" s="14" t="s">
        <v>114</v>
      </c>
      <c r="E84" s="20" t="s">
        <v>168</v>
      </c>
      <c r="F84" s="76"/>
      <c r="G84" s="61">
        <f t="shared" si="6"/>
        <v>120</v>
      </c>
      <c r="H84" s="61">
        <f t="shared" si="6"/>
        <v>0</v>
      </c>
      <c r="I84" s="59">
        <f t="shared" si="4"/>
        <v>0</v>
      </c>
    </row>
    <row r="85" spans="1:9" ht="54">
      <c r="A85" s="50" t="s">
        <v>50</v>
      </c>
      <c r="B85" s="51">
        <v>902</v>
      </c>
      <c r="C85" s="52" t="s">
        <v>102</v>
      </c>
      <c r="D85" s="52">
        <v>13</v>
      </c>
      <c r="E85" s="53" t="s">
        <v>169</v>
      </c>
      <c r="F85" s="62"/>
      <c r="G85" s="58">
        <f t="shared" si="6"/>
        <v>120</v>
      </c>
      <c r="H85" s="58">
        <f t="shared" si="6"/>
        <v>0</v>
      </c>
      <c r="I85" s="59">
        <f t="shared" si="4"/>
        <v>0</v>
      </c>
    </row>
    <row r="86" spans="1:9" ht="26.25">
      <c r="A86" s="71" t="s">
        <v>33</v>
      </c>
      <c r="B86" s="38">
        <v>902</v>
      </c>
      <c r="C86" s="39" t="s">
        <v>102</v>
      </c>
      <c r="D86" s="39">
        <v>13</v>
      </c>
      <c r="E86" s="40" t="s">
        <v>170</v>
      </c>
      <c r="F86" s="62">
        <v>200</v>
      </c>
      <c r="G86" s="58">
        <v>120</v>
      </c>
      <c r="H86" s="58">
        <v>0</v>
      </c>
      <c r="I86" s="59">
        <f t="shared" si="4"/>
        <v>0</v>
      </c>
    </row>
    <row r="87" spans="1:9" s="4" customFormat="1" ht="65.25" thickBot="1">
      <c r="A87" s="78" t="s">
        <v>314</v>
      </c>
      <c r="B87" s="13">
        <v>902</v>
      </c>
      <c r="C87" s="14" t="s">
        <v>102</v>
      </c>
      <c r="D87" s="14" t="s">
        <v>114</v>
      </c>
      <c r="E87" s="20" t="s">
        <v>220</v>
      </c>
      <c r="F87" s="62"/>
      <c r="G87" s="59">
        <f t="shared" ref="G87:H89" si="7">G88</f>
        <v>2</v>
      </c>
      <c r="H87" s="59">
        <f t="shared" si="7"/>
        <v>0</v>
      </c>
      <c r="I87" s="59">
        <f t="shared" si="4"/>
        <v>0</v>
      </c>
    </row>
    <row r="88" spans="1:9" s="4" customFormat="1" ht="77.25" thickBot="1">
      <c r="A88" s="79" t="s">
        <v>304</v>
      </c>
      <c r="B88" s="13">
        <v>902</v>
      </c>
      <c r="C88" s="14" t="s">
        <v>102</v>
      </c>
      <c r="D88" s="14" t="s">
        <v>114</v>
      </c>
      <c r="E88" s="20" t="s">
        <v>198</v>
      </c>
      <c r="F88" s="62"/>
      <c r="G88" s="59">
        <f t="shared" si="7"/>
        <v>2</v>
      </c>
      <c r="H88" s="59">
        <f t="shared" si="7"/>
        <v>0</v>
      </c>
      <c r="I88" s="59">
        <f t="shared" si="4"/>
        <v>0</v>
      </c>
    </row>
    <row r="89" spans="1:9" s="4" customFormat="1" ht="54.75" thickBot="1">
      <c r="A89" s="80" t="s">
        <v>219</v>
      </c>
      <c r="B89" s="51">
        <v>902</v>
      </c>
      <c r="C89" s="52" t="s">
        <v>102</v>
      </c>
      <c r="D89" s="52" t="s">
        <v>114</v>
      </c>
      <c r="E89" s="53" t="s">
        <v>199</v>
      </c>
      <c r="F89" s="63"/>
      <c r="G89" s="60">
        <f t="shared" si="7"/>
        <v>2</v>
      </c>
      <c r="H89" s="60">
        <f t="shared" si="7"/>
        <v>0</v>
      </c>
      <c r="I89" s="59">
        <f t="shared" si="4"/>
        <v>0</v>
      </c>
    </row>
    <row r="90" spans="1:9" s="4" customFormat="1" ht="26.25">
      <c r="A90" s="71" t="s">
        <v>33</v>
      </c>
      <c r="B90" s="38">
        <v>902</v>
      </c>
      <c r="C90" s="39" t="s">
        <v>102</v>
      </c>
      <c r="D90" s="39" t="s">
        <v>114</v>
      </c>
      <c r="E90" s="40" t="s">
        <v>199</v>
      </c>
      <c r="F90" s="62">
        <v>200</v>
      </c>
      <c r="G90" s="58">
        <v>2</v>
      </c>
      <c r="H90" s="58">
        <v>0</v>
      </c>
      <c r="I90" s="59">
        <f t="shared" si="4"/>
        <v>0</v>
      </c>
    </row>
    <row r="91" spans="1:9" s="4" customFormat="1" ht="63">
      <c r="A91" s="77" t="s">
        <v>315</v>
      </c>
      <c r="B91" s="13">
        <v>902</v>
      </c>
      <c r="C91" s="14" t="s">
        <v>102</v>
      </c>
      <c r="D91" s="14" t="s">
        <v>114</v>
      </c>
      <c r="E91" s="20" t="s">
        <v>172</v>
      </c>
      <c r="F91" s="76"/>
      <c r="G91" s="61">
        <f>G92</f>
        <v>110</v>
      </c>
      <c r="H91" s="61">
        <f>H92</f>
        <v>37</v>
      </c>
      <c r="I91" s="59">
        <f t="shared" si="4"/>
        <v>33.636363636363633</v>
      </c>
    </row>
    <row r="92" spans="1:9" ht="63">
      <c r="A92" s="77" t="s">
        <v>171</v>
      </c>
      <c r="B92" s="13">
        <v>902</v>
      </c>
      <c r="C92" s="14" t="s">
        <v>173</v>
      </c>
      <c r="D92" s="14" t="s">
        <v>114</v>
      </c>
      <c r="E92" s="20" t="s">
        <v>174</v>
      </c>
      <c r="F92" s="76"/>
      <c r="G92" s="61">
        <f>G93</f>
        <v>110</v>
      </c>
      <c r="H92" s="61">
        <f>H93</f>
        <v>37</v>
      </c>
      <c r="I92" s="59">
        <f t="shared" si="4"/>
        <v>33.636363636363633</v>
      </c>
    </row>
    <row r="93" spans="1:9" ht="27">
      <c r="A93" s="50" t="s">
        <v>115</v>
      </c>
      <c r="B93" s="51">
        <v>902</v>
      </c>
      <c r="C93" s="52" t="s">
        <v>102</v>
      </c>
      <c r="D93" s="52" t="s">
        <v>114</v>
      </c>
      <c r="E93" s="53" t="s">
        <v>175</v>
      </c>
      <c r="F93" s="62"/>
      <c r="G93" s="58">
        <f>G95+G94</f>
        <v>110</v>
      </c>
      <c r="H93" s="58">
        <f>H95+H94</f>
        <v>37</v>
      </c>
      <c r="I93" s="59">
        <f t="shared" si="4"/>
        <v>33.636363636363633</v>
      </c>
    </row>
    <row r="94" spans="1:9" ht="64.5">
      <c r="A94" s="71" t="s">
        <v>38</v>
      </c>
      <c r="B94" s="38">
        <v>902</v>
      </c>
      <c r="C94" s="39" t="s">
        <v>102</v>
      </c>
      <c r="D94" s="39">
        <v>13</v>
      </c>
      <c r="E94" s="40" t="s">
        <v>175</v>
      </c>
      <c r="F94" s="62">
        <v>100</v>
      </c>
      <c r="G94" s="58">
        <v>11.4</v>
      </c>
      <c r="H94" s="58">
        <v>0</v>
      </c>
      <c r="I94" s="59">
        <f t="shared" si="4"/>
        <v>0</v>
      </c>
    </row>
    <row r="95" spans="1:9" ht="26.25">
      <c r="A95" s="71" t="s">
        <v>33</v>
      </c>
      <c r="B95" s="38">
        <v>902</v>
      </c>
      <c r="C95" s="39" t="s">
        <v>102</v>
      </c>
      <c r="D95" s="39" t="s">
        <v>114</v>
      </c>
      <c r="E95" s="40" t="s">
        <v>175</v>
      </c>
      <c r="F95" s="62">
        <v>200</v>
      </c>
      <c r="G95" s="58">
        <v>98.6</v>
      </c>
      <c r="H95" s="58">
        <v>37</v>
      </c>
      <c r="I95" s="59">
        <f t="shared" si="4"/>
        <v>37.525354969574039</v>
      </c>
    </row>
    <row r="96" spans="1:9" ht="26.25">
      <c r="A96" s="68" t="s">
        <v>51</v>
      </c>
      <c r="B96" s="13">
        <v>902</v>
      </c>
      <c r="C96" s="14" t="s">
        <v>103</v>
      </c>
      <c r="D96" s="14"/>
      <c r="E96" s="20"/>
      <c r="F96" s="62"/>
      <c r="G96" s="59">
        <f>G97+G102</f>
        <v>12.9</v>
      </c>
      <c r="H96" s="59">
        <f>H97+H102</f>
        <v>0</v>
      </c>
      <c r="I96" s="59">
        <f t="shared" si="4"/>
        <v>0</v>
      </c>
    </row>
    <row r="97" spans="1:9" ht="39">
      <c r="A97" s="68" t="s">
        <v>52</v>
      </c>
      <c r="B97" s="13">
        <v>902</v>
      </c>
      <c r="C97" s="14" t="s">
        <v>103</v>
      </c>
      <c r="D97" s="14" t="s">
        <v>107</v>
      </c>
      <c r="E97" s="20"/>
      <c r="F97" s="62"/>
      <c r="G97" s="59">
        <f>G98</f>
        <v>0</v>
      </c>
      <c r="H97" s="59">
        <f>H98</f>
        <v>0</v>
      </c>
      <c r="I97" s="59">
        <v>0</v>
      </c>
    </row>
    <row r="98" spans="1:9" ht="27">
      <c r="A98" s="23" t="s">
        <v>32</v>
      </c>
      <c r="B98" s="13">
        <v>902</v>
      </c>
      <c r="C98" s="14" t="s">
        <v>103</v>
      </c>
      <c r="D98" s="14" t="s">
        <v>107</v>
      </c>
      <c r="E98" s="20" t="s">
        <v>136</v>
      </c>
      <c r="F98" s="62"/>
      <c r="G98" s="59">
        <f>G99</f>
        <v>0</v>
      </c>
      <c r="H98" s="59">
        <f>H99</f>
        <v>0</v>
      </c>
      <c r="I98" s="59">
        <v>0</v>
      </c>
    </row>
    <row r="99" spans="1:9" ht="54">
      <c r="A99" s="23" t="s">
        <v>53</v>
      </c>
      <c r="B99" s="13">
        <v>902</v>
      </c>
      <c r="C99" s="14" t="s">
        <v>103</v>
      </c>
      <c r="D99" s="14" t="s">
        <v>107</v>
      </c>
      <c r="E99" s="20" t="s">
        <v>176</v>
      </c>
      <c r="F99" s="62"/>
      <c r="G99" s="59">
        <f>G100+G101</f>
        <v>0</v>
      </c>
      <c r="H99" s="59">
        <f>H100+H101</f>
        <v>0</v>
      </c>
      <c r="I99" s="59">
        <v>0</v>
      </c>
    </row>
    <row r="100" spans="1:9" ht="26.25">
      <c r="A100" s="54" t="s">
        <v>33</v>
      </c>
      <c r="B100" s="38">
        <v>902</v>
      </c>
      <c r="C100" s="39" t="s">
        <v>103</v>
      </c>
      <c r="D100" s="39" t="s">
        <v>107</v>
      </c>
      <c r="E100" s="40" t="s">
        <v>176</v>
      </c>
      <c r="F100" s="62">
        <v>200</v>
      </c>
      <c r="G100" s="58"/>
      <c r="H100" s="58"/>
      <c r="I100" s="59">
        <v>0</v>
      </c>
    </row>
    <row r="101" spans="1:9" ht="26.25">
      <c r="A101" s="54" t="s">
        <v>75</v>
      </c>
      <c r="B101" s="38">
        <v>902</v>
      </c>
      <c r="C101" s="39" t="s">
        <v>103</v>
      </c>
      <c r="D101" s="39" t="s">
        <v>107</v>
      </c>
      <c r="E101" s="40" t="s">
        <v>176</v>
      </c>
      <c r="F101" s="62">
        <v>300</v>
      </c>
      <c r="G101" s="58"/>
      <c r="H101" s="58"/>
      <c r="I101" s="59">
        <v>0</v>
      </c>
    </row>
    <row r="102" spans="1:9" ht="39.75" customHeight="1">
      <c r="A102" s="68" t="s">
        <v>402</v>
      </c>
      <c r="B102" s="13">
        <v>902</v>
      </c>
      <c r="C102" s="14" t="s">
        <v>103</v>
      </c>
      <c r="D102" s="14" t="s">
        <v>128</v>
      </c>
      <c r="E102" s="20"/>
      <c r="F102" s="62"/>
      <c r="G102" s="59">
        <f t="shared" ref="G102:H105" si="8">G103</f>
        <v>12.9</v>
      </c>
      <c r="H102" s="59">
        <f t="shared" si="8"/>
        <v>0</v>
      </c>
      <c r="I102" s="59">
        <f t="shared" si="4"/>
        <v>0</v>
      </c>
    </row>
    <row r="103" spans="1:9" ht="78.75">
      <c r="A103" s="75" t="s">
        <v>326</v>
      </c>
      <c r="B103" s="13">
        <v>902</v>
      </c>
      <c r="C103" s="14" t="s">
        <v>103</v>
      </c>
      <c r="D103" s="14" t="s">
        <v>128</v>
      </c>
      <c r="E103" s="20" t="s">
        <v>159</v>
      </c>
      <c r="F103" s="62"/>
      <c r="G103" s="59">
        <f t="shared" si="8"/>
        <v>12.9</v>
      </c>
      <c r="H103" s="59">
        <f t="shared" si="8"/>
        <v>0</v>
      </c>
      <c r="I103" s="59">
        <f t="shared" si="4"/>
        <v>0</v>
      </c>
    </row>
    <row r="104" spans="1:9" ht="110.25">
      <c r="A104" s="77" t="s">
        <v>158</v>
      </c>
      <c r="B104" s="13">
        <v>902</v>
      </c>
      <c r="C104" s="14" t="s">
        <v>103</v>
      </c>
      <c r="D104" s="14" t="s">
        <v>128</v>
      </c>
      <c r="E104" s="20" t="s">
        <v>160</v>
      </c>
      <c r="F104" s="62"/>
      <c r="G104" s="59">
        <f t="shared" si="8"/>
        <v>12.9</v>
      </c>
      <c r="H104" s="59">
        <f t="shared" si="8"/>
        <v>0</v>
      </c>
      <c r="I104" s="59">
        <f t="shared" si="4"/>
        <v>0</v>
      </c>
    </row>
    <row r="105" spans="1:9" ht="45" customHeight="1">
      <c r="A105" s="50" t="s">
        <v>48</v>
      </c>
      <c r="B105" s="51">
        <v>902</v>
      </c>
      <c r="C105" s="52" t="s">
        <v>103</v>
      </c>
      <c r="D105" s="52" t="s">
        <v>128</v>
      </c>
      <c r="E105" s="53" t="s">
        <v>161</v>
      </c>
      <c r="F105" s="63"/>
      <c r="G105" s="60">
        <f t="shared" si="8"/>
        <v>12.9</v>
      </c>
      <c r="H105" s="60">
        <f t="shared" si="8"/>
        <v>0</v>
      </c>
      <c r="I105" s="59">
        <f t="shared" si="4"/>
        <v>0</v>
      </c>
    </row>
    <row r="106" spans="1:9" ht="39">
      <c r="A106" s="54" t="s">
        <v>77</v>
      </c>
      <c r="B106" s="38">
        <v>902</v>
      </c>
      <c r="C106" s="39" t="s">
        <v>103</v>
      </c>
      <c r="D106" s="39" t="s">
        <v>128</v>
      </c>
      <c r="E106" s="40" t="s">
        <v>162</v>
      </c>
      <c r="F106" s="62">
        <v>600</v>
      </c>
      <c r="G106" s="58">
        <v>12.9</v>
      </c>
      <c r="H106" s="58">
        <v>0</v>
      </c>
      <c r="I106" s="59">
        <f t="shared" si="4"/>
        <v>0</v>
      </c>
    </row>
    <row r="107" spans="1:9" ht="15.75">
      <c r="A107" s="68" t="s">
        <v>54</v>
      </c>
      <c r="B107" s="13">
        <v>902</v>
      </c>
      <c r="C107" s="14" t="s">
        <v>104</v>
      </c>
      <c r="D107" s="14"/>
      <c r="E107" s="20"/>
      <c r="F107" s="62"/>
      <c r="G107" s="59">
        <f>G108+G119+G112</f>
        <v>9713</v>
      </c>
      <c r="H107" s="59">
        <f>H108+H119+H112</f>
        <v>319.3</v>
      </c>
      <c r="I107" s="59">
        <f t="shared" si="4"/>
        <v>3.2873468547307731</v>
      </c>
    </row>
    <row r="108" spans="1:9" ht="15.75">
      <c r="A108" s="68" t="s">
        <v>55</v>
      </c>
      <c r="B108" s="13">
        <v>902</v>
      </c>
      <c r="C108" s="14" t="s">
        <v>104</v>
      </c>
      <c r="D108" s="14" t="s">
        <v>109</v>
      </c>
      <c r="E108" s="20"/>
      <c r="F108" s="62"/>
      <c r="G108" s="59">
        <f t="shared" ref="G108:H110" si="9">G109</f>
        <v>1405.2</v>
      </c>
      <c r="H108" s="59">
        <f t="shared" si="9"/>
        <v>319.3</v>
      </c>
      <c r="I108" s="59">
        <f t="shared" si="4"/>
        <v>22.722744093367492</v>
      </c>
    </row>
    <row r="109" spans="1:9" ht="27">
      <c r="A109" s="23" t="s">
        <v>32</v>
      </c>
      <c r="B109" s="13">
        <v>902</v>
      </c>
      <c r="C109" s="14" t="s">
        <v>104</v>
      </c>
      <c r="D109" s="14" t="s">
        <v>109</v>
      </c>
      <c r="E109" s="20" t="s">
        <v>136</v>
      </c>
      <c r="F109" s="62"/>
      <c r="G109" s="59">
        <f t="shared" si="9"/>
        <v>1405.2</v>
      </c>
      <c r="H109" s="59">
        <f t="shared" si="9"/>
        <v>319.3</v>
      </c>
      <c r="I109" s="59">
        <f t="shared" si="4"/>
        <v>22.722744093367492</v>
      </c>
    </row>
    <row r="110" spans="1:9" ht="64.5">
      <c r="A110" s="69" t="s">
        <v>56</v>
      </c>
      <c r="B110" s="13">
        <v>902</v>
      </c>
      <c r="C110" s="14" t="s">
        <v>104</v>
      </c>
      <c r="D110" s="14" t="s">
        <v>109</v>
      </c>
      <c r="E110" s="53" t="s">
        <v>177</v>
      </c>
      <c r="F110" s="62"/>
      <c r="G110" s="59">
        <f t="shared" si="9"/>
        <v>1405.2</v>
      </c>
      <c r="H110" s="59">
        <f t="shared" si="9"/>
        <v>319.3</v>
      </c>
      <c r="I110" s="59">
        <f t="shared" si="4"/>
        <v>22.722744093367492</v>
      </c>
    </row>
    <row r="111" spans="1:9" ht="15.75">
      <c r="A111" s="69" t="s">
        <v>31</v>
      </c>
      <c r="B111" s="38">
        <v>902</v>
      </c>
      <c r="C111" s="39" t="s">
        <v>104</v>
      </c>
      <c r="D111" s="39" t="s">
        <v>109</v>
      </c>
      <c r="E111" s="40" t="s">
        <v>177</v>
      </c>
      <c r="F111" s="62">
        <v>800</v>
      </c>
      <c r="G111" s="58">
        <v>1405.2</v>
      </c>
      <c r="H111" s="58">
        <v>319.3</v>
      </c>
      <c r="I111" s="59">
        <f t="shared" si="4"/>
        <v>22.722744093367492</v>
      </c>
    </row>
    <row r="112" spans="1:9" ht="15.75">
      <c r="A112" s="12" t="s">
        <v>344</v>
      </c>
      <c r="B112" s="13">
        <v>902</v>
      </c>
      <c r="C112" s="14" t="s">
        <v>104</v>
      </c>
      <c r="D112" s="14" t="s">
        <v>107</v>
      </c>
      <c r="E112" s="20"/>
      <c r="F112" s="62"/>
      <c r="G112" s="59">
        <f>G113</f>
        <v>8007.8</v>
      </c>
      <c r="H112" s="59">
        <f>H113</f>
        <v>0</v>
      </c>
      <c r="I112" s="59">
        <f t="shared" si="4"/>
        <v>0</v>
      </c>
    </row>
    <row r="113" spans="1:9" ht="62.25" customHeight="1">
      <c r="A113" s="12" t="s">
        <v>328</v>
      </c>
      <c r="B113" s="13">
        <v>902</v>
      </c>
      <c r="C113" s="14" t="s">
        <v>104</v>
      </c>
      <c r="D113" s="14" t="s">
        <v>107</v>
      </c>
      <c r="E113" s="20" t="s">
        <v>185</v>
      </c>
      <c r="F113" s="62"/>
      <c r="G113" s="59">
        <f>G114</f>
        <v>8007.8</v>
      </c>
      <c r="H113" s="59">
        <f>H114</f>
        <v>0</v>
      </c>
      <c r="I113" s="59">
        <f t="shared" si="4"/>
        <v>0</v>
      </c>
    </row>
    <row r="114" spans="1:9" ht="64.5">
      <c r="A114" s="12" t="s">
        <v>184</v>
      </c>
      <c r="B114" s="13">
        <v>902</v>
      </c>
      <c r="C114" s="14" t="s">
        <v>104</v>
      </c>
      <c r="D114" s="14" t="s">
        <v>107</v>
      </c>
      <c r="E114" s="20" t="s">
        <v>186</v>
      </c>
      <c r="F114" s="62"/>
      <c r="G114" s="59">
        <f>G115+G117</f>
        <v>8007.8</v>
      </c>
      <c r="H114" s="59">
        <f>H115+H117</f>
        <v>0</v>
      </c>
      <c r="I114" s="59">
        <f t="shared" si="4"/>
        <v>0</v>
      </c>
    </row>
    <row r="115" spans="1:9" ht="81">
      <c r="A115" s="50" t="s">
        <v>358</v>
      </c>
      <c r="B115" s="51">
        <v>902</v>
      </c>
      <c r="C115" s="52" t="s">
        <v>104</v>
      </c>
      <c r="D115" s="52" t="s">
        <v>107</v>
      </c>
      <c r="E115" s="53" t="s">
        <v>391</v>
      </c>
      <c r="F115" s="63"/>
      <c r="G115" s="60">
        <f>G116</f>
        <v>8000</v>
      </c>
      <c r="H115" s="60">
        <f>H116</f>
        <v>0</v>
      </c>
      <c r="I115" s="59">
        <f t="shared" si="4"/>
        <v>0</v>
      </c>
    </row>
    <row r="116" spans="1:9" ht="26.25">
      <c r="A116" s="71" t="s">
        <v>33</v>
      </c>
      <c r="B116" s="38">
        <v>902</v>
      </c>
      <c r="C116" s="39" t="s">
        <v>104</v>
      </c>
      <c r="D116" s="39" t="s">
        <v>107</v>
      </c>
      <c r="E116" s="40" t="s">
        <v>391</v>
      </c>
      <c r="F116" s="64">
        <v>200</v>
      </c>
      <c r="G116" s="58">
        <v>8000</v>
      </c>
      <c r="H116" s="58">
        <v>0</v>
      </c>
      <c r="I116" s="59">
        <f t="shared" si="4"/>
        <v>0</v>
      </c>
    </row>
    <row r="117" spans="1:9" ht="81">
      <c r="A117" s="50" t="s">
        <v>359</v>
      </c>
      <c r="B117" s="51">
        <v>902</v>
      </c>
      <c r="C117" s="52" t="s">
        <v>104</v>
      </c>
      <c r="D117" s="52" t="s">
        <v>107</v>
      </c>
      <c r="E117" s="53" t="s">
        <v>391</v>
      </c>
      <c r="F117" s="63"/>
      <c r="G117" s="60">
        <f>G118</f>
        <v>7.8</v>
      </c>
      <c r="H117" s="60">
        <f>H118</f>
        <v>0</v>
      </c>
      <c r="I117" s="59">
        <f t="shared" si="4"/>
        <v>0</v>
      </c>
    </row>
    <row r="118" spans="1:9" ht="26.25">
      <c r="A118" s="71" t="s">
        <v>33</v>
      </c>
      <c r="B118" s="38">
        <v>902</v>
      </c>
      <c r="C118" s="39" t="s">
        <v>104</v>
      </c>
      <c r="D118" s="39" t="s">
        <v>107</v>
      </c>
      <c r="E118" s="40" t="s">
        <v>391</v>
      </c>
      <c r="F118" s="64">
        <v>200</v>
      </c>
      <c r="G118" s="58">
        <v>7.8</v>
      </c>
      <c r="H118" s="58">
        <v>0</v>
      </c>
      <c r="I118" s="59">
        <f t="shared" si="4"/>
        <v>0</v>
      </c>
    </row>
    <row r="119" spans="1:9" ht="26.25">
      <c r="A119" s="68" t="s">
        <v>57</v>
      </c>
      <c r="B119" s="13">
        <v>902</v>
      </c>
      <c r="C119" s="14" t="s">
        <v>104</v>
      </c>
      <c r="D119" s="14">
        <v>12</v>
      </c>
      <c r="E119" s="40"/>
      <c r="F119" s="62"/>
      <c r="G119" s="59">
        <f>G123+G120</f>
        <v>300</v>
      </c>
      <c r="H119" s="59">
        <f>H123+H120</f>
        <v>0</v>
      </c>
      <c r="I119" s="59">
        <f t="shared" si="4"/>
        <v>0</v>
      </c>
    </row>
    <row r="120" spans="1:9" ht="26.25">
      <c r="A120" s="12" t="s">
        <v>32</v>
      </c>
      <c r="B120" s="13">
        <v>902</v>
      </c>
      <c r="C120" s="14" t="s">
        <v>104</v>
      </c>
      <c r="D120" s="14" t="s">
        <v>117</v>
      </c>
      <c r="E120" s="20" t="s">
        <v>136</v>
      </c>
      <c r="F120" s="62"/>
      <c r="G120" s="59">
        <f>G121</f>
        <v>300</v>
      </c>
      <c r="H120" s="59">
        <f>H121</f>
        <v>0</v>
      </c>
      <c r="I120" s="59">
        <f t="shared" si="4"/>
        <v>0</v>
      </c>
    </row>
    <row r="121" spans="1:9" ht="47.25">
      <c r="A121" s="81" t="s">
        <v>389</v>
      </c>
      <c r="B121" s="13">
        <v>902</v>
      </c>
      <c r="C121" s="14" t="s">
        <v>104</v>
      </c>
      <c r="D121" s="14" t="s">
        <v>117</v>
      </c>
      <c r="E121" s="20" t="s">
        <v>390</v>
      </c>
      <c r="F121" s="62"/>
      <c r="G121" s="58">
        <f>G122</f>
        <v>300</v>
      </c>
      <c r="H121" s="58">
        <f>H122</f>
        <v>0</v>
      </c>
      <c r="I121" s="59">
        <f t="shared" si="4"/>
        <v>0</v>
      </c>
    </row>
    <row r="122" spans="1:9" ht="26.25">
      <c r="A122" s="69" t="s">
        <v>33</v>
      </c>
      <c r="B122" s="13">
        <v>902</v>
      </c>
      <c r="C122" s="14" t="s">
        <v>104</v>
      </c>
      <c r="D122" s="14" t="s">
        <v>117</v>
      </c>
      <c r="E122" s="40" t="s">
        <v>390</v>
      </c>
      <c r="F122" s="62">
        <v>200</v>
      </c>
      <c r="G122" s="58">
        <v>300</v>
      </c>
      <c r="H122" s="58">
        <v>0</v>
      </c>
      <c r="I122" s="59">
        <f t="shared" si="4"/>
        <v>0</v>
      </c>
    </row>
    <row r="123" spans="1:9" s="4" customFormat="1" ht="78.75">
      <c r="A123" s="82" t="s">
        <v>327</v>
      </c>
      <c r="B123" s="13">
        <v>902</v>
      </c>
      <c r="C123" s="14" t="s">
        <v>104</v>
      </c>
      <c r="D123" s="14" t="s">
        <v>117</v>
      </c>
      <c r="E123" s="20" t="s">
        <v>180</v>
      </c>
      <c r="F123" s="76"/>
      <c r="G123" s="61">
        <f t="shared" ref="G123:H125" si="10">G124</f>
        <v>0</v>
      </c>
      <c r="H123" s="61">
        <f t="shared" si="10"/>
        <v>0</v>
      </c>
      <c r="I123" s="59">
        <v>0</v>
      </c>
    </row>
    <row r="124" spans="1:9" ht="47.25">
      <c r="A124" s="77" t="s">
        <v>178</v>
      </c>
      <c r="B124" s="13">
        <v>902</v>
      </c>
      <c r="C124" s="14" t="s">
        <v>104</v>
      </c>
      <c r="D124" s="14" t="s">
        <v>117</v>
      </c>
      <c r="E124" s="20" t="s">
        <v>179</v>
      </c>
      <c r="F124" s="76"/>
      <c r="G124" s="61">
        <f t="shared" si="10"/>
        <v>0</v>
      </c>
      <c r="H124" s="61">
        <f t="shared" si="10"/>
        <v>0</v>
      </c>
      <c r="I124" s="59">
        <v>0</v>
      </c>
    </row>
    <row r="125" spans="1:9" ht="40.5">
      <c r="A125" s="23" t="s">
        <v>124</v>
      </c>
      <c r="B125" s="38">
        <v>902</v>
      </c>
      <c r="C125" s="39" t="s">
        <v>104</v>
      </c>
      <c r="D125" s="39" t="s">
        <v>117</v>
      </c>
      <c r="E125" s="20" t="s">
        <v>181</v>
      </c>
      <c r="F125" s="62"/>
      <c r="G125" s="58">
        <f t="shared" si="10"/>
        <v>0</v>
      </c>
      <c r="H125" s="58">
        <f t="shared" si="10"/>
        <v>0</v>
      </c>
      <c r="I125" s="59">
        <v>0</v>
      </c>
    </row>
    <row r="126" spans="1:9" ht="26.25">
      <c r="A126" s="54" t="s">
        <v>33</v>
      </c>
      <c r="B126" s="38">
        <v>902</v>
      </c>
      <c r="C126" s="39" t="s">
        <v>104</v>
      </c>
      <c r="D126" s="39" t="s">
        <v>117</v>
      </c>
      <c r="E126" s="40" t="s">
        <v>181</v>
      </c>
      <c r="F126" s="62">
        <v>200</v>
      </c>
      <c r="G126" s="58">
        <v>0</v>
      </c>
      <c r="H126" s="58">
        <v>0</v>
      </c>
      <c r="I126" s="59">
        <v>0</v>
      </c>
    </row>
    <row r="127" spans="1:9" ht="15.75">
      <c r="A127" s="68" t="s">
        <v>58</v>
      </c>
      <c r="B127" s="13">
        <v>902</v>
      </c>
      <c r="C127" s="14" t="s">
        <v>108</v>
      </c>
      <c r="D127" s="14"/>
      <c r="E127" s="20"/>
      <c r="F127" s="62"/>
      <c r="G127" s="59">
        <f>G128+G162</f>
        <v>36370.300000000003</v>
      </c>
      <c r="H127" s="59">
        <f>H128+H162</f>
        <v>0</v>
      </c>
      <c r="I127" s="59">
        <f t="shared" si="4"/>
        <v>0</v>
      </c>
    </row>
    <row r="128" spans="1:9" ht="15.75">
      <c r="A128" s="68" t="s">
        <v>59</v>
      </c>
      <c r="B128" s="13">
        <v>902</v>
      </c>
      <c r="C128" s="14" t="s">
        <v>108</v>
      </c>
      <c r="D128" s="14" t="s">
        <v>105</v>
      </c>
      <c r="E128" s="20"/>
      <c r="F128" s="62"/>
      <c r="G128" s="59">
        <f>G129+G144</f>
        <v>34318.9</v>
      </c>
      <c r="H128" s="59">
        <f>H129+H144</f>
        <v>0</v>
      </c>
      <c r="I128" s="59">
        <f t="shared" si="4"/>
        <v>0</v>
      </c>
    </row>
    <row r="129" spans="1:9" ht="27">
      <c r="A129" s="23" t="s">
        <v>32</v>
      </c>
      <c r="B129" s="13">
        <v>902</v>
      </c>
      <c r="C129" s="14" t="s">
        <v>108</v>
      </c>
      <c r="D129" s="14" t="s">
        <v>105</v>
      </c>
      <c r="E129" s="20" t="s">
        <v>136</v>
      </c>
      <c r="F129" s="62"/>
      <c r="G129" s="59">
        <f>G132+G136+G142+G130+G138+G140</f>
        <v>5239.6000000000004</v>
      </c>
      <c r="H129" s="59">
        <f>H132+H136+H142+H130+H138+H140</f>
        <v>0</v>
      </c>
      <c r="I129" s="59">
        <f t="shared" si="4"/>
        <v>0</v>
      </c>
    </row>
    <row r="130" spans="1:9" ht="40.5">
      <c r="A130" s="50" t="s">
        <v>47</v>
      </c>
      <c r="B130" s="51">
        <v>902</v>
      </c>
      <c r="C130" s="52" t="s">
        <v>108</v>
      </c>
      <c r="D130" s="52" t="s">
        <v>105</v>
      </c>
      <c r="E130" s="53" t="s">
        <v>138</v>
      </c>
      <c r="F130" s="83"/>
      <c r="G130" s="59">
        <f>G131</f>
        <v>1000</v>
      </c>
      <c r="H130" s="59">
        <f>H131</f>
        <v>0</v>
      </c>
      <c r="I130" s="59">
        <f t="shared" si="4"/>
        <v>0</v>
      </c>
    </row>
    <row r="131" spans="1:9" ht="15.75">
      <c r="A131" s="71" t="s">
        <v>31</v>
      </c>
      <c r="B131" s="38">
        <v>902</v>
      </c>
      <c r="C131" s="39" t="s">
        <v>108</v>
      </c>
      <c r="D131" s="39" t="s">
        <v>105</v>
      </c>
      <c r="E131" s="40" t="s">
        <v>138</v>
      </c>
      <c r="F131" s="41">
        <v>400</v>
      </c>
      <c r="G131" s="58">
        <v>1000</v>
      </c>
      <c r="H131" s="58">
        <v>0</v>
      </c>
      <c r="I131" s="59">
        <f t="shared" si="4"/>
        <v>0</v>
      </c>
    </row>
    <row r="132" spans="1:9" ht="26.25">
      <c r="A132" s="68" t="s">
        <v>60</v>
      </c>
      <c r="B132" s="13">
        <v>902</v>
      </c>
      <c r="C132" s="14" t="s">
        <v>108</v>
      </c>
      <c r="D132" s="14" t="s">
        <v>105</v>
      </c>
      <c r="E132" s="20" t="s">
        <v>182</v>
      </c>
      <c r="F132" s="62"/>
      <c r="G132" s="59">
        <f>G133+G134+G135</f>
        <v>0</v>
      </c>
      <c r="H132" s="59">
        <f>H133+H134+H135</f>
        <v>0</v>
      </c>
      <c r="I132" s="59">
        <v>0</v>
      </c>
    </row>
    <row r="133" spans="1:9" ht="26.25">
      <c r="A133" s="54" t="s">
        <v>33</v>
      </c>
      <c r="B133" s="38">
        <v>902</v>
      </c>
      <c r="C133" s="39" t="s">
        <v>108</v>
      </c>
      <c r="D133" s="39" t="s">
        <v>105</v>
      </c>
      <c r="E133" s="40" t="s">
        <v>182</v>
      </c>
      <c r="F133" s="62">
        <v>200</v>
      </c>
      <c r="G133" s="58"/>
      <c r="H133" s="58"/>
      <c r="I133" s="59">
        <v>0</v>
      </c>
    </row>
    <row r="134" spans="1:9" ht="26.25">
      <c r="A134" s="69" t="s">
        <v>61</v>
      </c>
      <c r="B134" s="38">
        <v>902</v>
      </c>
      <c r="C134" s="39" t="s">
        <v>108</v>
      </c>
      <c r="D134" s="39" t="s">
        <v>105</v>
      </c>
      <c r="E134" s="40" t="s">
        <v>182</v>
      </c>
      <c r="F134" s="62">
        <v>400</v>
      </c>
      <c r="G134" s="58"/>
      <c r="H134" s="58"/>
      <c r="I134" s="59">
        <v>0</v>
      </c>
    </row>
    <row r="135" spans="1:9" s="4" customFormat="1" ht="15.75">
      <c r="A135" s="69" t="s">
        <v>31</v>
      </c>
      <c r="B135" s="38">
        <v>902</v>
      </c>
      <c r="C135" s="39" t="s">
        <v>108</v>
      </c>
      <c r="D135" s="39" t="s">
        <v>105</v>
      </c>
      <c r="E135" s="40" t="s">
        <v>182</v>
      </c>
      <c r="F135" s="62">
        <v>800</v>
      </c>
      <c r="G135" s="58"/>
      <c r="H135" s="58"/>
      <c r="I135" s="59">
        <v>0</v>
      </c>
    </row>
    <row r="136" spans="1:9" s="5" customFormat="1" ht="27">
      <c r="A136" s="23" t="s">
        <v>126</v>
      </c>
      <c r="B136" s="51">
        <v>902</v>
      </c>
      <c r="C136" s="52" t="s">
        <v>108</v>
      </c>
      <c r="D136" s="52" t="s">
        <v>105</v>
      </c>
      <c r="E136" s="84" t="s">
        <v>183</v>
      </c>
      <c r="F136" s="63"/>
      <c r="G136" s="60">
        <f>G137</f>
        <v>0</v>
      </c>
      <c r="H136" s="60">
        <f>H137</f>
        <v>0</v>
      </c>
      <c r="I136" s="59">
        <v>0</v>
      </c>
    </row>
    <row r="137" spans="1:9" s="5" customFormat="1" ht="15.75">
      <c r="A137" s="54" t="s">
        <v>31</v>
      </c>
      <c r="B137" s="38">
        <v>902</v>
      </c>
      <c r="C137" s="39" t="s">
        <v>108</v>
      </c>
      <c r="D137" s="39" t="s">
        <v>105</v>
      </c>
      <c r="E137" s="85" t="s">
        <v>183</v>
      </c>
      <c r="F137" s="62">
        <v>800</v>
      </c>
      <c r="G137" s="58"/>
      <c r="H137" s="58"/>
      <c r="I137" s="59">
        <v>0</v>
      </c>
    </row>
    <row r="138" spans="1:9" s="5" customFormat="1" ht="148.5">
      <c r="A138" s="23" t="s">
        <v>401</v>
      </c>
      <c r="B138" s="51">
        <v>902</v>
      </c>
      <c r="C138" s="52" t="s">
        <v>108</v>
      </c>
      <c r="D138" s="52" t="s">
        <v>105</v>
      </c>
      <c r="E138" s="84" t="s">
        <v>403</v>
      </c>
      <c r="F138" s="63"/>
      <c r="G138" s="60">
        <f>G139</f>
        <v>2000</v>
      </c>
      <c r="H138" s="60">
        <f>H139</f>
        <v>0</v>
      </c>
      <c r="I138" s="59">
        <f t="shared" ref="I138:I197" si="11">H138/G138*100</f>
        <v>0</v>
      </c>
    </row>
    <row r="139" spans="1:9" s="5" customFormat="1" ht="26.25">
      <c r="A139" s="69" t="s">
        <v>61</v>
      </c>
      <c r="B139" s="38">
        <v>902</v>
      </c>
      <c r="C139" s="39" t="s">
        <v>108</v>
      </c>
      <c r="D139" s="39" t="s">
        <v>105</v>
      </c>
      <c r="E139" s="85" t="s">
        <v>403</v>
      </c>
      <c r="F139" s="62">
        <v>400</v>
      </c>
      <c r="G139" s="58">
        <v>2000</v>
      </c>
      <c r="H139" s="58">
        <v>0</v>
      </c>
      <c r="I139" s="59">
        <f t="shared" si="11"/>
        <v>0</v>
      </c>
    </row>
    <row r="140" spans="1:9" s="5" customFormat="1" ht="148.5">
      <c r="A140" s="23" t="s">
        <v>404</v>
      </c>
      <c r="B140" s="51">
        <v>902</v>
      </c>
      <c r="C140" s="52" t="s">
        <v>108</v>
      </c>
      <c r="D140" s="52" t="s">
        <v>105</v>
      </c>
      <c r="E140" s="84" t="s">
        <v>403</v>
      </c>
      <c r="F140" s="63"/>
      <c r="G140" s="60">
        <f>G141</f>
        <v>2000</v>
      </c>
      <c r="H140" s="60">
        <f>H141</f>
        <v>0</v>
      </c>
      <c r="I140" s="59">
        <f t="shared" si="11"/>
        <v>0</v>
      </c>
    </row>
    <row r="141" spans="1:9" s="5" customFormat="1" ht="26.25">
      <c r="A141" s="69" t="s">
        <v>61</v>
      </c>
      <c r="B141" s="38">
        <v>902</v>
      </c>
      <c r="C141" s="39" t="s">
        <v>108</v>
      </c>
      <c r="D141" s="39" t="s">
        <v>105</v>
      </c>
      <c r="E141" s="85" t="s">
        <v>403</v>
      </c>
      <c r="F141" s="62">
        <v>400</v>
      </c>
      <c r="G141" s="58">
        <v>2000</v>
      </c>
      <c r="H141" s="58">
        <v>0</v>
      </c>
      <c r="I141" s="59">
        <f t="shared" si="11"/>
        <v>0</v>
      </c>
    </row>
    <row r="142" spans="1:9" s="5" customFormat="1" ht="81">
      <c r="A142" s="23" t="s">
        <v>371</v>
      </c>
      <c r="B142" s="51">
        <v>902</v>
      </c>
      <c r="C142" s="52" t="s">
        <v>108</v>
      </c>
      <c r="D142" s="52" t="s">
        <v>105</v>
      </c>
      <c r="E142" s="84" t="s">
        <v>372</v>
      </c>
      <c r="F142" s="63"/>
      <c r="G142" s="60">
        <f>G143</f>
        <v>239.6</v>
      </c>
      <c r="H142" s="60">
        <f>H143</f>
        <v>0</v>
      </c>
      <c r="I142" s="59">
        <f t="shared" si="11"/>
        <v>0</v>
      </c>
    </row>
    <row r="143" spans="1:9" s="5" customFormat="1" ht="16.5" thickBot="1">
      <c r="A143" s="54" t="s">
        <v>31</v>
      </c>
      <c r="B143" s="38">
        <v>902</v>
      </c>
      <c r="C143" s="39" t="s">
        <v>108</v>
      </c>
      <c r="D143" s="39" t="s">
        <v>105</v>
      </c>
      <c r="E143" s="85" t="s">
        <v>373</v>
      </c>
      <c r="F143" s="62">
        <v>800</v>
      </c>
      <c r="G143" s="58">
        <v>239.6</v>
      </c>
      <c r="H143" s="58">
        <v>0</v>
      </c>
      <c r="I143" s="59">
        <f t="shared" si="11"/>
        <v>0</v>
      </c>
    </row>
    <row r="144" spans="1:9" ht="95.25" thickBot="1">
      <c r="A144" s="86" t="s">
        <v>1</v>
      </c>
      <c r="B144" s="13">
        <v>902</v>
      </c>
      <c r="C144" s="14" t="s">
        <v>108</v>
      </c>
      <c r="D144" s="14" t="s">
        <v>105</v>
      </c>
      <c r="E144" s="87" t="s">
        <v>187</v>
      </c>
      <c r="F144" s="62"/>
      <c r="G144" s="59">
        <f>G145</f>
        <v>29079.3</v>
      </c>
      <c r="H144" s="59">
        <f>H145</f>
        <v>0</v>
      </c>
      <c r="I144" s="59">
        <f t="shared" si="11"/>
        <v>0</v>
      </c>
    </row>
    <row r="145" spans="1:9" ht="79.5" thickBot="1">
      <c r="A145" s="72" t="s">
        <v>340</v>
      </c>
      <c r="B145" s="13">
        <v>902</v>
      </c>
      <c r="C145" s="14" t="s">
        <v>108</v>
      </c>
      <c r="D145" s="14" t="s">
        <v>105</v>
      </c>
      <c r="E145" s="88" t="s">
        <v>188</v>
      </c>
      <c r="F145" s="62"/>
      <c r="G145" s="59">
        <f>G146+G150+G152+G148+G154+G156+G158+G160</f>
        <v>29079.3</v>
      </c>
      <c r="H145" s="59">
        <f>H146+H150+H152+H148+H154+H156+H158+H160</f>
        <v>0</v>
      </c>
      <c r="I145" s="59">
        <f t="shared" si="11"/>
        <v>0</v>
      </c>
    </row>
    <row r="146" spans="1:9" ht="32.25" thickBot="1">
      <c r="A146" s="74" t="s">
        <v>341</v>
      </c>
      <c r="B146" s="13">
        <v>902</v>
      </c>
      <c r="C146" s="52" t="s">
        <v>108</v>
      </c>
      <c r="D146" s="52" t="s">
        <v>105</v>
      </c>
      <c r="E146" s="89" t="s">
        <v>342</v>
      </c>
      <c r="F146" s="63"/>
      <c r="G146" s="60">
        <f>G147</f>
        <v>0</v>
      </c>
      <c r="H146" s="60">
        <f>H147</f>
        <v>0</v>
      </c>
      <c r="I146" s="59">
        <v>0</v>
      </c>
    </row>
    <row r="147" spans="1:9" ht="26.25">
      <c r="A147" s="71" t="s">
        <v>61</v>
      </c>
      <c r="B147" s="38">
        <v>902</v>
      </c>
      <c r="C147" s="39" t="s">
        <v>108</v>
      </c>
      <c r="D147" s="39" t="s">
        <v>105</v>
      </c>
      <c r="E147" s="40" t="s">
        <v>343</v>
      </c>
      <c r="F147" s="62">
        <v>400</v>
      </c>
      <c r="G147" s="58"/>
      <c r="H147" s="58"/>
      <c r="I147" s="59"/>
    </row>
    <row r="148" spans="1:9" ht="94.5">
      <c r="A148" s="81" t="s">
        <v>392</v>
      </c>
      <c r="B148" s="51">
        <v>902</v>
      </c>
      <c r="C148" s="52" t="s">
        <v>108</v>
      </c>
      <c r="D148" s="52" t="s">
        <v>105</v>
      </c>
      <c r="E148" s="90" t="s">
        <v>370</v>
      </c>
      <c r="F148" s="63"/>
      <c r="G148" s="59">
        <f>G149</f>
        <v>3599.9</v>
      </c>
      <c r="H148" s="59">
        <f>H149</f>
        <v>0</v>
      </c>
      <c r="I148" s="59">
        <f t="shared" si="11"/>
        <v>0</v>
      </c>
    </row>
    <row r="149" spans="1:9" ht="26.25">
      <c r="A149" s="71" t="s">
        <v>61</v>
      </c>
      <c r="B149" s="38">
        <v>902</v>
      </c>
      <c r="C149" s="39" t="s">
        <v>108</v>
      </c>
      <c r="D149" s="39" t="s">
        <v>105</v>
      </c>
      <c r="E149" s="91" t="s">
        <v>370</v>
      </c>
      <c r="F149" s="62">
        <v>400</v>
      </c>
      <c r="G149" s="58">
        <v>3599.9</v>
      </c>
      <c r="H149" s="58"/>
      <c r="I149" s="59">
        <f t="shared" si="11"/>
        <v>0</v>
      </c>
    </row>
    <row r="150" spans="1:9" ht="78.75">
      <c r="A150" s="81" t="s">
        <v>367</v>
      </c>
      <c r="B150" s="51">
        <v>902</v>
      </c>
      <c r="C150" s="52" t="s">
        <v>108</v>
      </c>
      <c r="D150" s="52" t="s">
        <v>105</v>
      </c>
      <c r="E150" s="90" t="s">
        <v>370</v>
      </c>
      <c r="F150" s="63"/>
      <c r="G150" s="60">
        <f>G151</f>
        <v>586</v>
      </c>
      <c r="H150" s="60">
        <f>H151</f>
        <v>0</v>
      </c>
      <c r="I150" s="59">
        <f t="shared" si="11"/>
        <v>0</v>
      </c>
    </row>
    <row r="151" spans="1:9" ht="26.25">
      <c r="A151" s="71" t="s">
        <v>61</v>
      </c>
      <c r="B151" s="38">
        <v>902</v>
      </c>
      <c r="C151" s="39" t="s">
        <v>108</v>
      </c>
      <c r="D151" s="39" t="s">
        <v>105</v>
      </c>
      <c r="E151" s="91" t="s">
        <v>370</v>
      </c>
      <c r="F151" s="62">
        <v>400</v>
      </c>
      <c r="G151" s="58">
        <v>586</v>
      </c>
      <c r="H151" s="58"/>
      <c r="I151" s="59">
        <f t="shared" si="11"/>
        <v>0</v>
      </c>
    </row>
    <row r="152" spans="1:9" ht="78.75">
      <c r="A152" s="81" t="s">
        <v>368</v>
      </c>
      <c r="B152" s="51">
        <v>902</v>
      </c>
      <c r="C152" s="52" t="s">
        <v>108</v>
      </c>
      <c r="D152" s="52" t="s">
        <v>105</v>
      </c>
      <c r="E152" s="90" t="s">
        <v>370</v>
      </c>
      <c r="F152" s="63"/>
      <c r="G152" s="58">
        <f>G153</f>
        <v>2787.2</v>
      </c>
      <c r="H152" s="58">
        <f>H153</f>
        <v>0</v>
      </c>
      <c r="I152" s="59">
        <f t="shared" si="11"/>
        <v>0</v>
      </c>
    </row>
    <row r="153" spans="1:9" ht="26.25">
      <c r="A153" s="71" t="s">
        <v>61</v>
      </c>
      <c r="B153" s="38">
        <v>902</v>
      </c>
      <c r="C153" s="39" t="s">
        <v>108</v>
      </c>
      <c r="D153" s="39" t="s">
        <v>105</v>
      </c>
      <c r="E153" s="91" t="s">
        <v>370</v>
      </c>
      <c r="F153" s="62">
        <v>400</v>
      </c>
      <c r="G153" s="58">
        <v>2787.2</v>
      </c>
      <c r="H153" s="58"/>
      <c r="I153" s="59">
        <f t="shared" si="11"/>
        <v>0</v>
      </c>
    </row>
    <row r="154" spans="1:9" ht="94.5">
      <c r="A154" s="81" t="s">
        <v>393</v>
      </c>
      <c r="B154" s="51">
        <v>902</v>
      </c>
      <c r="C154" s="52" t="s">
        <v>108</v>
      </c>
      <c r="D154" s="52" t="s">
        <v>105</v>
      </c>
      <c r="E154" s="90" t="s">
        <v>394</v>
      </c>
      <c r="F154" s="63"/>
      <c r="G154" s="59">
        <f>G155</f>
        <v>8893.2000000000007</v>
      </c>
      <c r="H154" s="59">
        <f>H155</f>
        <v>0</v>
      </c>
      <c r="I154" s="59">
        <f t="shared" si="11"/>
        <v>0</v>
      </c>
    </row>
    <row r="155" spans="1:9" ht="26.25">
      <c r="A155" s="71" t="s">
        <v>61</v>
      </c>
      <c r="B155" s="38">
        <v>902</v>
      </c>
      <c r="C155" s="39" t="s">
        <v>108</v>
      </c>
      <c r="D155" s="39" t="s">
        <v>105</v>
      </c>
      <c r="E155" s="91" t="s">
        <v>394</v>
      </c>
      <c r="F155" s="62">
        <v>400</v>
      </c>
      <c r="G155" s="58">
        <v>8893.2000000000007</v>
      </c>
      <c r="H155" s="58"/>
      <c r="I155" s="59">
        <f t="shared" si="11"/>
        <v>0</v>
      </c>
    </row>
    <row r="156" spans="1:9" ht="78.75">
      <c r="A156" s="81" t="s">
        <v>395</v>
      </c>
      <c r="B156" s="51">
        <v>902</v>
      </c>
      <c r="C156" s="52" t="s">
        <v>108</v>
      </c>
      <c r="D156" s="52" t="s">
        <v>105</v>
      </c>
      <c r="E156" s="90" t="s">
        <v>394</v>
      </c>
      <c r="F156" s="63"/>
      <c r="G156" s="59">
        <f>G157</f>
        <v>1447.7</v>
      </c>
      <c r="H156" s="59">
        <f>H157</f>
        <v>0</v>
      </c>
      <c r="I156" s="59">
        <f t="shared" si="11"/>
        <v>0</v>
      </c>
    </row>
    <row r="157" spans="1:9" ht="26.25">
      <c r="A157" s="71" t="s">
        <v>61</v>
      </c>
      <c r="B157" s="38">
        <v>902</v>
      </c>
      <c r="C157" s="39" t="s">
        <v>108</v>
      </c>
      <c r="D157" s="39" t="s">
        <v>105</v>
      </c>
      <c r="E157" s="91" t="s">
        <v>394</v>
      </c>
      <c r="F157" s="62">
        <v>400</v>
      </c>
      <c r="G157" s="58">
        <v>1447.7</v>
      </c>
      <c r="H157" s="58"/>
      <c r="I157" s="59">
        <f t="shared" si="11"/>
        <v>0</v>
      </c>
    </row>
    <row r="158" spans="1:9" ht="94.5">
      <c r="A158" s="81" t="s">
        <v>396</v>
      </c>
      <c r="B158" s="51">
        <v>902</v>
      </c>
      <c r="C158" s="52" t="s">
        <v>108</v>
      </c>
      <c r="D158" s="52" t="s">
        <v>105</v>
      </c>
      <c r="E158" s="90" t="s">
        <v>394</v>
      </c>
      <c r="F158" s="63"/>
      <c r="G158" s="59">
        <f>G159</f>
        <v>10118.200000000001</v>
      </c>
      <c r="H158" s="59">
        <f>H159</f>
        <v>0</v>
      </c>
      <c r="I158" s="59">
        <f t="shared" si="11"/>
        <v>0</v>
      </c>
    </row>
    <row r="159" spans="1:9" ht="26.25">
      <c r="A159" s="71" t="s">
        <v>61</v>
      </c>
      <c r="B159" s="38">
        <v>902</v>
      </c>
      <c r="C159" s="39" t="s">
        <v>108</v>
      </c>
      <c r="D159" s="39" t="s">
        <v>105</v>
      </c>
      <c r="E159" s="91" t="s">
        <v>394</v>
      </c>
      <c r="F159" s="62">
        <v>400</v>
      </c>
      <c r="G159" s="58">
        <v>10118.200000000001</v>
      </c>
      <c r="H159" s="58"/>
      <c r="I159" s="59">
        <f t="shared" si="11"/>
        <v>0</v>
      </c>
    </row>
    <row r="160" spans="1:9" ht="78.75">
      <c r="A160" s="81" t="s">
        <v>397</v>
      </c>
      <c r="B160" s="51">
        <v>902</v>
      </c>
      <c r="C160" s="52" t="s">
        <v>108</v>
      </c>
      <c r="D160" s="52" t="s">
        <v>105</v>
      </c>
      <c r="E160" s="90" t="s">
        <v>394</v>
      </c>
      <c r="F160" s="63"/>
      <c r="G160" s="59">
        <f>G161</f>
        <v>1647.1</v>
      </c>
      <c r="H160" s="59">
        <f>H161</f>
        <v>0</v>
      </c>
      <c r="I160" s="59">
        <f t="shared" si="11"/>
        <v>0</v>
      </c>
    </row>
    <row r="161" spans="1:9" ht="26.25">
      <c r="A161" s="71" t="s">
        <v>61</v>
      </c>
      <c r="B161" s="38">
        <v>902</v>
      </c>
      <c r="C161" s="39" t="s">
        <v>108</v>
      </c>
      <c r="D161" s="39" t="s">
        <v>105</v>
      </c>
      <c r="E161" s="91" t="s">
        <v>394</v>
      </c>
      <c r="F161" s="62">
        <v>400</v>
      </c>
      <c r="G161" s="58">
        <v>1647.1</v>
      </c>
      <c r="H161" s="58"/>
      <c r="I161" s="59">
        <f t="shared" si="11"/>
        <v>0</v>
      </c>
    </row>
    <row r="162" spans="1:9" ht="16.5" thickBot="1">
      <c r="A162" s="68" t="s">
        <v>316</v>
      </c>
      <c r="B162" s="13">
        <v>902</v>
      </c>
      <c r="C162" s="14" t="s">
        <v>108</v>
      </c>
      <c r="D162" s="14" t="s">
        <v>103</v>
      </c>
      <c r="E162" s="91"/>
      <c r="F162" s="62"/>
      <c r="G162" s="59">
        <f t="shared" ref="G162:H165" si="12">G163</f>
        <v>2051.4</v>
      </c>
      <c r="H162" s="59">
        <f t="shared" si="12"/>
        <v>0</v>
      </c>
      <c r="I162" s="59">
        <f t="shared" si="11"/>
        <v>0</v>
      </c>
    </row>
    <row r="163" spans="1:9" ht="95.25" thickBot="1">
      <c r="A163" s="86" t="s">
        <v>2</v>
      </c>
      <c r="B163" s="13">
        <v>902</v>
      </c>
      <c r="C163" s="14" t="s">
        <v>108</v>
      </c>
      <c r="D163" s="14" t="s">
        <v>103</v>
      </c>
      <c r="E163" s="87" t="s">
        <v>187</v>
      </c>
      <c r="F163" s="21"/>
      <c r="G163" s="59">
        <f t="shared" si="12"/>
        <v>2051.4</v>
      </c>
      <c r="H163" s="59">
        <f t="shared" si="12"/>
        <v>0</v>
      </c>
      <c r="I163" s="59">
        <f t="shared" si="11"/>
        <v>0</v>
      </c>
    </row>
    <row r="164" spans="1:9" ht="79.5" thickBot="1">
      <c r="A164" s="72" t="s">
        <v>340</v>
      </c>
      <c r="B164" s="13">
        <v>902</v>
      </c>
      <c r="C164" s="14" t="s">
        <v>108</v>
      </c>
      <c r="D164" s="14" t="s">
        <v>103</v>
      </c>
      <c r="E164" s="88" t="s">
        <v>188</v>
      </c>
      <c r="F164" s="21"/>
      <c r="G164" s="59">
        <f t="shared" si="12"/>
        <v>2051.4</v>
      </c>
      <c r="H164" s="59">
        <f t="shared" si="12"/>
        <v>0</v>
      </c>
      <c r="I164" s="59">
        <f t="shared" si="11"/>
        <v>0</v>
      </c>
    </row>
    <row r="165" spans="1:9" ht="50.25" customHeight="1" thickBot="1">
      <c r="A165" s="74" t="s">
        <v>5</v>
      </c>
      <c r="B165" s="13">
        <v>902</v>
      </c>
      <c r="C165" s="52" t="s">
        <v>108</v>
      </c>
      <c r="D165" s="52" t="s">
        <v>103</v>
      </c>
      <c r="E165" s="89" t="s">
        <v>3</v>
      </c>
      <c r="F165" s="83"/>
      <c r="G165" s="60">
        <f t="shared" si="12"/>
        <v>2051.4</v>
      </c>
      <c r="H165" s="60">
        <f t="shared" si="12"/>
        <v>0</v>
      </c>
      <c r="I165" s="59">
        <f t="shared" si="11"/>
        <v>0</v>
      </c>
    </row>
    <row r="166" spans="1:9" ht="39">
      <c r="A166" s="71" t="s">
        <v>77</v>
      </c>
      <c r="B166" s="38">
        <v>902</v>
      </c>
      <c r="C166" s="39" t="s">
        <v>108</v>
      </c>
      <c r="D166" s="39" t="s">
        <v>103</v>
      </c>
      <c r="E166" s="40" t="s">
        <v>4</v>
      </c>
      <c r="F166" s="21">
        <v>600</v>
      </c>
      <c r="G166" s="58">
        <v>2051.4</v>
      </c>
      <c r="H166" s="58">
        <v>0</v>
      </c>
      <c r="I166" s="59">
        <f t="shared" si="11"/>
        <v>0</v>
      </c>
    </row>
    <row r="167" spans="1:9" ht="15.75">
      <c r="A167" s="68" t="s">
        <v>18</v>
      </c>
      <c r="B167" s="13">
        <v>902</v>
      </c>
      <c r="C167" s="14" t="s">
        <v>110</v>
      </c>
      <c r="D167" s="14"/>
      <c r="E167" s="20"/>
      <c r="F167" s="62"/>
      <c r="G167" s="59">
        <f t="shared" ref="G167:H171" si="13">G168</f>
        <v>100</v>
      </c>
      <c r="H167" s="59">
        <f t="shared" si="13"/>
        <v>0</v>
      </c>
      <c r="I167" s="59">
        <f t="shared" si="11"/>
        <v>0</v>
      </c>
    </row>
    <row r="168" spans="1:9" ht="26.25">
      <c r="A168" s="68" t="s">
        <v>62</v>
      </c>
      <c r="B168" s="13">
        <v>902</v>
      </c>
      <c r="C168" s="14" t="s">
        <v>110</v>
      </c>
      <c r="D168" s="14" t="s">
        <v>103</v>
      </c>
      <c r="E168" s="20"/>
      <c r="F168" s="62"/>
      <c r="G168" s="59">
        <f t="shared" si="13"/>
        <v>100</v>
      </c>
      <c r="H168" s="59">
        <f t="shared" si="13"/>
        <v>0</v>
      </c>
      <c r="I168" s="59">
        <f t="shared" si="11"/>
        <v>0</v>
      </c>
    </row>
    <row r="169" spans="1:9" ht="63">
      <c r="A169" s="82" t="s">
        <v>125</v>
      </c>
      <c r="B169" s="13">
        <v>902</v>
      </c>
      <c r="C169" s="14" t="s">
        <v>110</v>
      </c>
      <c r="D169" s="14" t="s">
        <v>103</v>
      </c>
      <c r="E169" s="20" t="s">
        <v>190</v>
      </c>
      <c r="F169" s="62"/>
      <c r="G169" s="59">
        <f t="shared" si="13"/>
        <v>100</v>
      </c>
      <c r="H169" s="59">
        <f t="shared" si="13"/>
        <v>0</v>
      </c>
      <c r="I169" s="59">
        <f t="shared" si="11"/>
        <v>0</v>
      </c>
    </row>
    <row r="170" spans="1:9" ht="94.5">
      <c r="A170" s="92" t="s">
        <v>189</v>
      </c>
      <c r="B170" s="38">
        <v>902</v>
      </c>
      <c r="C170" s="39" t="s">
        <v>110</v>
      </c>
      <c r="D170" s="39" t="s">
        <v>103</v>
      </c>
      <c r="E170" s="20" t="s">
        <v>191</v>
      </c>
      <c r="F170" s="62"/>
      <c r="G170" s="58">
        <f t="shared" si="13"/>
        <v>100</v>
      </c>
      <c r="H170" s="58">
        <f t="shared" si="13"/>
        <v>0</v>
      </c>
      <c r="I170" s="59">
        <f t="shared" si="11"/>
        <v>0</v>
      </c>
    </row>
    <row r="171" spans="1:9" ht="47.25">
      <c r="A171" s="93" t="s">
        <v>192</v>
      </c>
      <c r="B171" s="13">
        <v>902</v>
      </c>
      <c r="C171" s="14" t="s">
        <v>110</v>
      </c>
      <c r="D171" s="14" t="s">
        <v>103</v>
      </c>
      <c r="E171" s="20" t="s">
        <v>193</v>
      </c>
      <c r="F171" s="62"/>
      <c r="G171" s="58">
        <f t="shared" si="13"/>
        <v>100</v>
      </c>
      <c r="H171" s="58">
        <f t="shared" si="13"/>
        <v>0</v>
      </c>
      <c r="I171" s="59">
        <f t="shared" si="11"/>
        <v>0</v>
      </c>
    </row>
    <row r="172" spans="1:9" ht="26.25">
      <c r="A172" s="71" t="s">
        <v>33</v>
      </c>
      <c r="B172" s="38">
        <v>902</v>
      </c>
      <c r="C172" s="39" t="s">
        <v>110</v>
      </c>
      <c r="D172" s="39" t="s">
        <v>103</v>
      </c>
      <c r="E172" s="40" t="s">
        <v>193</v>
      </c>
      <c r="F172" s="62">
        <v>200</v>
      </c>
      <c r="G172" s="58">
        <v>100</v>
      </c>
      <c r="H172" s="58">
        <v>0</v>
      </c>
      <c r="I172" s="59">
        <f t="shared" si="11"/>
        <v>0</v>
      </c>
    </row>
    <row r="173" spans="1:9" ht="15.75">
      <c r="A173" s="68" t="s">
        <v>17</v>
      </c>
      <c r="B173" s="13">
        <v>902</v>
      </c>
      <c r="C173" s="14" t="s">
        <v>106</v>
      </c>
      <c r="D173" s="14"/>
      <c r="E173" s="20"/>
      <c r="F173" s="62"/>
      <c r="G173" s="59">
        <f>G179+G174</f>
        <v>60</v>
      </c>
      <c r="H173" s="59">
        <f>H179+H174</f>
        <v>3</v>
      </c>
      <c r="I173" s="59">
        <f t="shared" si="11"/>
        <v>5</v>
      </c>
    </row>
    <row r="174" spans="1:9" ht="16.5" thickBot="1">
      <c r="A174" s="68" t="s">
        <v>76</v>
      </c>
      <c r="B174" s="13">
        <v>902</v>
      </c>
      <c r="C174" s="14" t="s">
        <v>106</v>
      </c>
      <c r="D174" s="14" t="s">
        <v>105</v>
      </c>
      <c r="E174" s="20"/>
      <c r="F174" s="62"/>
      <c r="G174" s="59">
        <f t="shared" ref="G174:H177" si="14">G175</f>
        <v>30</v>
      </c>
      <c r="H174" s="59">
        <f t="shared" si="14"/>
        <v>3</v>
      </c>
      <c r="I174" s="59">
        <f t="shared" si="11"/>
        <v>10</v>
      </c>
    </row>
    <row r="175" spans="1:9" s="5" customFormat="1" ht="79.5" thickBot="1">
      <c r="A175" s="86" t="s">
        <v>283</v>
      </c>
      <c r="B175" s="42">
        <v>902</v>
      </c>
      <c r="C175" s="43" t="s">
        <v>106</v>
      </c>
      <c r="D175" s="43" t="s">
        <v>105</v>
      </c>
      <c r="E175" s="20" t="s">
        <v>286</v>
      </c>
      <c r="F175" s="62"/>
      <c r="G175" s="59">
        <f t="shared" si="14"/>
        <v>30</v>
      </c>
      <c r="H175" s="59">
        <f t="shared" si="14"/>
        <v>3</v>
      </c>
      <c r="I175" s="59">
        <f t="shared" si="11"/>
        <v>10</v>
      </c>
    </row>
    <row r="176" spans="1:9" s="5" customFormat="1" ht="94.5">
      <c r="A176" s="94" t="s">
        <v>284</v>
      </c>
      <c r="B176" s="47">
        <v>902</v>
      </c>
      <c r="C176" s="48" t="s">
        <v>106</v>
      </c>
      <c r="D176" s="48" t="s">
        <v>105</v>
      </c>
      <c r="E176" s="53" t="s">
        <v>287</v>
      </c>
      <c r="F176" s="63"/>
      <c r="G176" s="60">
        <f t="shared" si="14"/>
        <v>30</v>
      </c>
      <c r="H176" s="60">
        <f t="shared" si="14"/>
        <v>3</v>
      </c>
      <c r="I176" s="59">
        <f t="shared" si="11"/>
        <v>10</v>
      </c>
    </row>
    <row r="177" spans="1:9" s="5" customFormat="1" ht="63">
      <c r="A177" s="95" t="s">
        <v>285</v>
      </c>
      <c r="B177" s="24">
        <v>902</v>
      </c>
      <c r="C177" s="25" t="s">
        <v>270</v>
      </c>
      <c r="D177" s="25" t="s">
        <v>105</v>
      </c>
      <c r="E177" s="40" t="s">
        <v>288</v>
      </c>
      <c r="F177" s="64"/>
      <c r="G177" s="58">
        <f t="shared" si="14"/>
        <v>30</v>
      </c>
      <c r="H177" s="58">
        <f t="shared" si="14"/>
        <v>3</v>
      </c>
      <c r="I177" s="59">
        <f t="shared" si="11"/>
        <v>10</v>
      </c>
    </row>
    <row r="178" spans="1:9" s="5" customFormat="1" ht="31.5">
      <c r="A178" s="96" t="s">
        <v>75</v>
      </c>
      <c r="B178" s="24">
        <v>902</v>
      </c>
      <c r="C178" s="25" t="s">
        <v>106</v>
      </c>
      <c r="D178" s="25" t="s">
        <v>105</v>
      </c>
      <c r="E178" s="40" t="s">
        <v>288</v>
      </c>
      <c r="F178" s="64">
        <v>300</v>
      </c>
      <c r="G178" s="58">
        <v>30</v>
      </c>
      <c r="H178" s="58">
        <v>3</v>
      </c>
      <c r="I178" s="59">
        <f t="shared" si="11"/>
        <v>10</v>
      </c>
    </row>
    <row r="179" spans="1:9" ht="15.75">
      <c r="A179" s="68" t="s">
        <v>80</v>
      </c>
      <c r="B179" s="13">
        <v>902</v>
      </c>
      <c r="C179" s="14" t="s">
        <v>106</v>
      </c>
      <c r="D179" s="14" t="s">
        <v>107</v>
      </c>
      <c r="E179" s="20"/>
      <c r="F179" s="62"/>
      <c r="G179" s="59">
        <f t="shared" ref="G179:H181" si="15">G180</f>
        <v>30</v>
      </c>
      <c r="H179" s="59">
        <f t="shared" si="15"/>
        <v>0</v>
      </c>
      <c r="I179" s="59">
        <f t="shared" si="11"/>
        <v>0</v>
      </c>
    </row>
    <row r="180" spans="1:9" ht="57">
      <c r="A180" s="97" t="s">
        <v>377</v>
      </c>
      <c r="B180" s="73">
        <v>902</v>
      </c>
      <c r="C180" s="14" t="s">
        <v>106</v>
      </c>
      <c r="D180" s="14" t="s">
        <v>107</v>
      </c>
      <c r="E180" s="20" t="s">
        <v>218</v>
      </c>
      <c r="F180" s="62"/>
      <c r="G180" s="59">
        <f t="shared" si="15"/>
        <v>30</v>
      </c>
      <c r="H180" s="59">
        <f t="shared" si="15"/>
        <v>0</v>
      </c>
      <c r="I180" s="59">
        <f t="shared" si="11"/>
        <v>0</v>
      </c>
    </row>
    <row r="181" spans="1:9" ht="38.25">
      <c r="A181" s="98" t="s">
        <v>163</v>
      </c>
      <c r="B181" s="73">
        <v>902</v>
      </c>
      <c r="C181" s="14" t="s">
        <v>106</v>
      </c>
      <c r="D181" s="14" t="s">
        <v>107</v>
      </c>
      <c r="E181" s="20" t="s">
        <v>164</v>
      </c>
      <c r="F181" s="62"/>
      <c r="G181" s="59">
        <f t="shared" si="15"/>
        <v>30</v>
      </c>
      <c r="H181" s="59">
        <f t="shared" si="15"/>
        <v>0</v>
      </c>
      <c r="I181" s="59">
        <f t="shared" si="11"/>
        <v>0</v>
      </c>
    </row>
    <row r="182" spans="1:9" ht="40.5">
      <c r="A182" s="99" t="s">
        <v>49</v>
      </c>
      <c r="B182" s="100">
        <v>902</v>
      </c>
      <c r="C182" s="52" t="s">
        <v>106</v>
      </c>
      <c r="D182" s="52" t="s">
        <v>107</v>
      </c>
      <c r="E182" s="53" t="s">
        <v>165</v>
      </c>
      <c r="F182" s="64"/>
      <c r="G182" s="58">
        <f>G183+G184</f>
        <v>30</v>
      </c>
      <c r="H182" s="58">
        <f>H183+H184</f>
        <v>0</v>
      </c>
      <c r="I182" s="59">
        <f t="shared" si="11"/>
        <v>0</v>
      </c>
    </row>
    <row r="183" spans="1:9" ht="26.25">
      <c r="A183" s="71" t="s">
        <v>33</v>
      </c>
      <c r="B183" s="101">
        <v>902</v>
      </c>
      <c r="C183" s="39" t="s">
        <v>106</v>
      </c>
      <c r="D183" s="39" t="s">
        <v>107</v>
      </c>
      <c r="E183" s="40" t="s">
        <v>165</v>
      </c>
      <c r="F183" s="64">
        <v>200</v>
      </c>
      <c r="G183" s="58"/>
      <c r="H183" s="58"/>
      <c r="I183" s="59"/>
    </row>
    <row r="184" spans="1:9" ht="26.25">
      <c r="A184" s="71" t="s">
        <v>75</v>
      </c>
      <c r="B184" s="101">
        <v>902</v>
      </c>
      <c r="C184" s="39" t="s">
        <v>106</v>
      </c>
      <c r="D184" s="39" t="s">
        <v>107</v>
      </c>
      <c r="E184" s="40" t="s">
        <v>165</v>
      </c>
      <c r="F184" s="64">
        <v>300</v>
      </c>
      <c r="G184" s="58">
        <v>30</v>
      </c>
      <c r="H184" s="58">
        <v>0</v>
      </c>
      <c r="I184" s="59">
        <f t="shared" si="11"/>
        <v>0</v>
      </c>
    </row>
    <row r="185" spans="1:9" ht="15.75">
      <c r="A185" s="68" t="s">
        <v>63</v>
      </c>
      <c r="B185" s="13">
        <v>902</v>
      </c>
      <c r="C185" s="14" t="s">
        <v>118</v>
      </c>
      <c r="D185" s="14" t="s">
        <v>111</v>
      </c>
      <c r="E185" s="20"/>
      <c r="F185" s="62"/>
      <c r="G185" s="59">
        <f>G186+G190+G214+G226</f>
        <v>20316.2</v>
      </c>
      <c r="H185" s="59">
        <f>H186+H190+H214+H226</f>
        <v>4294.6000000000004</v>
      </c>
      <c r="I185" s="59">
        <f t="shared" si="11"/>
        <v>21.138795640917103</v>
      </c>
    </row>
    <row r="186" spans="1:9" ht="15.75">
      <c r="A186" s="68" t="s">
        <v>64</v>
      </c>
      <c r="B186" s="13">
        <v>902</v>
      </c>
      <c r="C186" s="14">
        <v>10</v>
      </c>
      <c r="D186" s="14" t="s">
        <v>102</v>
      </c>
      <c r="E186" s="20"/>
      <c r="F186" s="62"/>
      <c r="G186" s="59">
        <f t="shared" ref="G186:H188" si="16">G187</f>
        <v>1800</v>
      </c>
      <c r="H186" s="59">
        <f t="shared" si="16"/>
        <v>484.2</v>
      </c>
      <c r="I186" s="59">
        <f t="shared" si="11"/>
        <v>26.900000000000002</v>
      </c>
    </row>
    <row r="187" spans="1:9" ht="27">
      <c r="A187" s="23" t="s">
        <v>32</v>
      </c>
      <c r="B187" s="38">
        <v>902</v>
      </c>
      <c r="C187" s="39">
        <v>10</v>
      </c>
      <c r="D187" s="39" t="s">
        <v>102</v>
      </c>
      <c r="E187" s="20" t="s">
        <v>194</v>
      </c>
      <c r="F187" s="62"/>
      <c r="G187" s="58">
        <f t="shared" si="16"/>
        <v>1800</v>
      </c>
      <c r="H187" s="58">
        <f t="shared" si="16"/>
        <v>484.2</v>
      </c>
      <c r="I187" s="59">
        <f t="shared" si="11"/>
        <v>26.900000000000002</v>
      </c>
    </row>
    <row r="188" spans="1:9" ht="26.25">
      <c r="A188" s="69" t="s">
        <v>65</v>
      </c>
      <c r="B188" s="38">
        <v>902</v>
      </c>
      <c r="C188" s="39">
        <v>10</v>
      </c>
      <c r="D188" s="39" t="s">
        <v>102</v>
      </c>
      <c r="E188" s="53" t="s">
        <v>230</v>
      </c>
      <c r="F188" s="62"/>
      <c r="G188" s="58">
        <f t="shared" si="16"/>
        <v>1800</v>
      </c>
      <c r="H188" s="58">
        <f t="shared" si="16"/>
        <v>484.2</v>
      </c>
      <c r="I188" s="59">
        <f t="shared" si="11"/>
        <v>26.900000000000002</v>
      </c>
    </row>
    <row r="189" spans="1:9" ht="26.25">
      <c r="A189" s="69" t="s">
        <v>116</v>
      </c>
      <c r="B189" s="38">
        <v>902</v>
      </c>
      <c r="C189" s="39">
        <v>10</v>
      </c>
      <c r="D189" s="39" t="s">
        <v>102</v>
      </c>
      <c r="E189" s="40" t="s">
        <v>230</v>
      </c>
      <c r="F189" s="62">
        <v>300</v>
      </c>
      <c r="G189" s="58">
        <v>1800</v>
      </c>
      <c r="H189" s="58">
        <v>484.2</v>
      </c>
      <c r="I189" s="59">
        <f t="shared" si="11"/>
        <v>26.900000000000002</v>
      </c>
    </row>
    <row r="190" spans="1:9" ht="15.75">
      <c r="A190" s="68" t="s">
        <v>66</v>
      </c>
      <c r="B190" s="13">
        <v>902</v>
      </c>
      <c r="C190" s="14">
        <v>10</v>
      </c>
      <c r="D190" s="14" t="s">
        <v>103</v>
      </c>
      <c r="E190" s="20"/>
      <c r="F190" s="62"/>
      <c r="G190" s="59">
        <f>G191+G195+G203+G210</f>
        <v>10639.9</v>
      </c>
      <c r="H190" s="59">
        <f>H191+H195+H203+H210</f>
        <v>2323.4</v>
      </c>
      <c r="I190" s="59">
        <f t="shared" si="11"/>
        <v>21.836671397287571</v>
      </c>
    </row>
    <row r="191" spans="1:9" ht="27">
      <c r="A191" s="23" t="s">
        <v>32</v>
      </c>
      <c r="B191" s="38">
        <v>902</v>
      </c>
      <c r="C191" s="39">
        <v>10</v>
      </c>
      <c r="D191" s="39" t="s">
        <v>103</v>
      </c>
      <c r="E191" s="20" t="s">
        <v>194</v>
      </c>
      <c r="F191" s="62"/>
      <c r="G191" s="59">
        <f>G192</f>
        <v>6696.2</v>
      </c>
      <c r="H191" s="59">
        <f>H192</f>
        <v>1546</v>
      </c>
      <c r="I191" s="59">
        <f t="shared" si="11"/>
        <v>23.087721394223589</v>
      </c>
    </row>
    <row r="192" spans="1:9" ht="40.5">
      <c r="A192" s="50" t="s">
        <v>254</v>
      </c>
      <c r="B192" s="38">
        <v>902</v>
      </c>
      <c r="C192" s="39">
        <v>10</v>
      </c>
      <c r="D192" s="39" t="s">
        <v>103</v>
      </c>
      <c r="E192" s="53" t="s">
        <v>231</v>
      </c>
      <c r="F192" s="62"/>
      <c r="G192" s="59">
        <f>G193+G194</f>
        <v>6696.2</v>
      </c>
      <c r="H192" s="59">
        <f>H193+H194</f>
        <v>1546</v>
      </c>
      <c r="I192" s="59">
        <f t="shared" si="11"/>
        <v>23.087721394223589</v>
      </c>
    </row>
    <row r="193" spans="1:9" ht="26.25">
      <c r="A193" s="54" t="s">
        <v>33</v>
      </c>
      <c r="B193" s="38">
        <v>902</v>
      </c>
      <c r="C193" s="39">
        <v>10</v>
      </c>
      <c r="D193" s="39" t="s">
        <v>103</v>
      </c>
      <c r="E193" s="40" t="s">
        <v>231</v>
      </c>
      <c r="F193" s="62">
        <v>200</v>
      </c>
      <c r="G193" s="58">
        <v>66.3</v>
      </c>
      <c r="H193" s="58">
        <v>15.3</v>
      </c>
      <c r="I193" s="59">
        <f t="shared" si="11"/>
        <v>23.076923076923077</v>
      </c>
    </row>
    <row r="194" spans="1:9" ht="26.25">
      <c r="A194" s="69" t="s">
        <v>116</v>
      </c>
      <c r="B194" s="38">
        <v>902</v>
      </c>
      <c r="C194" s="39">
        <v>10</v>
      </c>
      <c r="D194" s="39" t="s">
        <v>103</v>
      </c>
      <c r="E194" s="40" t="s">
        <v>231</v>
      </c>
      <c r="F194" s="62">
        <v>300</v>
      </c>
      <c r="G194" s="58">
        <v>6629.9</v>
      </c>
      <c r="H194" s="58">
        <v>1530.7</v>
      </c>
      <c r="I194" s="59">
        <f t="shared" si="11"/>
        <v>23.087829379025326</v>
      </c>
    </row>
    <row r="195" spans="1:9" ht="57">
      <c r="A195" s="97" t="s">
        <v>330</v>
      </c>
      <c r="B195" s="73">
        <v>902</v>
      </c>
      <c r="C195" s="14">
        <v>10</v>
      </c>
      <c r="D195" s="14" t="s">
        <v>103</v>
      </c>
      <c r="E195" s="20" t="s">
        <v>331</v>
      </c>
      <c r="F195" s="62"/>
      <c r="G195" s="59">
        <f>G196</f>
        <v>369.6</v>
      </c>
      <c r="H195" s="59">
        <f>H196</f>
        <v>0</v>
      </c>
      <c r="I195" s="59">
        <f t="shared" si="11"/>
        <v>0</v>
      </c>
    </row>
    <row r="196" spans="1:9" ht="25.5">
      <c r="A196" s="98" t="s">
        <v>232</v>
      </c>
      <c r="B196" s="73">
        <v>902</v>
      </c>
      <c r="C196" s="14" t="s">
        <v>118</v>
      </c>
      <c r="D196" s="14" t="s">
        <v>103</v>
      </c>
      <c r="E196" s="20" t="s">
        <v>332</v>
      </c>
      <c r="F196" s="62"/>
      <c r="G196" s="59">
        <f>G197+G199+G201</f>
        <v>369.6</v>
      </c>
      <c r="H196" s="59">
        <f>H197+H199+H201</f>
        <v>0</v>
      </c>
      <c r="I196" s="59">
        <f t="shared" si="11"/>
        <v>0</v>
      </c>
    </row>
    <row r="197" spans="1:9" ht="54">
      <c r="A197" s="99" t="s">
        <v>300</v>
      </c>
      <c r="B197" s="100">
        <v>902</v>
      </c>
      <c r="C197" s="52">
        <v>10</v>
      </c>
      <c r="D197" s="52" t="s">
        <v>103</v>
      </c>
      <c r="E197" s="53" t="s">
        <v>333</v>
      </c>
      <c r="F197" s="62"/>
      <c r="G197" s="60">
        <f>G198</f>
        <v>369.6</v>
      </c>
      <c r="H197" s="60">
        <f>H198</f>
        <v>0</v>
      </c>
      <c r="I197" s="59">
        <f t="shared" si="11"/>
        <v>0</v>
      </c>
    </row>
    <row r="198" spans="1:9" ht="26.25">
      <c r="A198" s="71" t="s">
        <v>75</v>
      </c>
      <c r="B198" s="101">
        <v>902</v>
      </c>
      <c r="C198" s="39">
        <v>10</v>
      </c>
      <c r="D198" s="39" t="s">
        <v>103</v>
      </c>
      <c r="E198" s="40" t="s">
        <v>334</v>
      </c>
      <c r="F198" s="62">
        <v>300</v>
      </c>
      <c r="G198" s="58">
        <v>369.6</v>
      </c>
      <c r="H198" s="58">
        <v>0</v>
      </c>
      <c r="I198" s="59">
        <f t="shared" ref="I198:I261" si="17">H198/G198*100</f>
        <v>0</v>
      </c>
    </row>
    <row r="199" spans="1:9" ht="54">
      <c r="A199" s="99" t="s">
        <v>301</v>
      </c>
      <c r="B199" s="100">
        <v>902</v>
      </c>
      <c r="C199" s="52">
        <v>10</v>
      </c>
      <c r="D199" s="52" t="s">
        <v>103</v>
      </c>
      <c r="E199" s="53" t="s">
        <v>333</v>
      </c>
      <c r="F199" s="62"/>
      <c r="G199" s="60">
        <f>G200</f>
        <v>0</v>
      </c>
      <c r="H199" s="60">
        <f>H200</f>
        <v>0</v>
      </c>
      <c r="I199" s="59">
        <v>0</v>
      </c>
    </row>
    <row r="200" spans="1:9" ht="26.25">
      <c r="A200" s="71" t="s">
        <v>75</v>
      </c>
      <c r="B200" s="38">
        <v>902</v>
      </c>
      <c r="C200" s="39">
        <v>10</v>
      </c>
      <c r="D200" s="39" t="s">
        <v>103</v>
      </c>
      <c r="E200" s="40" t="s">
        <v>334</v>
      </c>
      <c r="F200" s="62">
        <v>300</v>
      </c>
      <c r="G200" s="58"/>
      <c r="H200" s="58"/>
      <c r="I200" s="59">
        <v>0</v>
      </c>
    </row>
    <row r="201" spans="1:9" ht="54">
      <c r="A201" s="99" t="s">
        <v>302</v>
      </c>
      <c r="B201" s="100">
        <v>902</v>
      </c>
      <c r="C201" s="52">
        <v>10</v>
      </c>
      <c r="D201" s="52" t="s">
        <v>103</v>
      </c>
      <c r="E201" s="53" t="s">
        <v>333</v>
      </c>
      <c r="F201" s="62"/>
      <c r="G201" s="60">
        <f>G202</f>
        <v>0</v>
      </c>
      <c r="H201" s="60">
        <f>H202</f>
        <v>0</v>
      </c>
      <c r="I201" s="59">
        <v>0</v>
      </c>
    </row>
    <row r="202" spans="1:9" ht="26.25">
      <c r="A202" s="71" t="s">
        <v>75</v>
      </c>
      <c r="B202" s="38">
        <v>902</v>
      </c>
      <c r="C202" s="39">
        <v>10</v>
      </c>
      <c r="D202" s="39" t="s">
        <v>103</v>
      </c>
      <c r="E202" s="40" t="s">
        <v>334</v>
      </c>
      <c r="F202" s="62">
        <v>300</v>
      </c>
      <c r="G202" s="58"/>
      <c r="H202" s="58"/>
      <c r="I202" s="59"/>
    </row>
    <row r="203" spans="1:9" ht="45">
      <c r="A203" s="55" t="s">
        <v>378</v>
      </c>
      <c r="B203" s="13">
        <v>902</v>
      </c>
      <c r="C203" s="14">
        <v>10</v>
      </c>
      <c r="D203" s="14" t="s">
        <v>103</v>
      </c>
      <c r="E203" s="20" t="s">
        <v>200</v>
      </c>
      <c r="F203" s="62"/>
      <c r="G203" s="59">
        <f>G204+G207</f>
        <v>3184.2</v>
      </c>
      <c r="H203" s="59">
        <f>H204+H207</f>
        <v>731.30000000000007</v>
      </c>
      <c r="I203" s="59">
        <f t="shared" si="17"/>
        <v>22.966522203379188</v>
      </c>
    </row>
    <row r="204" spans="1:9" ht="81">
      <c r="A204" s="50" t="s">
        <v>258</v>
      </c>
      <c r="B204" s="13">
        <v>902</v>
      </c>
      <c r="C204" s="14">
        <v>10</v>
      </c>
      <c r="D204" s="14" t="s">
        <v>103</v>
      </c>
      <c r="E204" s="102" t="s">
        <v>233</v>
      </c>
      <c r="F204" s="62"/>
      <c r="G204" s="59">
        <f>G206+G205</f>
        <v>3144.6</v>
      </c>
      <c r="H204" s="59">
        <f>H206+H205</f>
        <v>720.90000000000009</v>
      </c>
      <c r="I204" s="59">
        <f t="shared" si="17"/>
        <v>22.925014310246141</v>
      </c>
    </row>
    <row r="205" spans="1:9" ht="26.25">
      <c r="A205" s="54" t="s">
        <v>33</v>
      </c>
      <c r="B205" s="38">
        <v>902</v>
      </c>
      <c r="C205" s="39" t="s">
        <v>118</v>
      </c>
      <c r="D205" s="39" t="s">
        <v>103</v>
      </c>
      <c r="E205" s="40" t="s">
        <v>234</v>
      </c>
      <c r="F205" s="64">
        <v>200</v>
      </c>
      <c r="G205" s="58">
        <v>31.4</v>
      </c>
      <c r="H205" s="58">
        <v>7.2</v>
      </c>
      <c r="I205" s="59">
        <f t="shared" si="17"/>
        <v>22.929936305732486</v>
      </c>
    </row>
    <row r="206" spans="1:9" ht="26.25">
      <c r="A206" s="54" t="s">
        <v>75</v>
      </c>
      <c r="B206" s="38">
        <v>902</v>
      </c>
      <c r="C206" s="39">
        <v>10</v>
      </c>
      <c r="D206" s="39" t="s">
        <v>103</v>
      </c>
      <c r="E206" s="40" t="s">
        <v>234</v>
      </c>
      <c r="F206" s="64">
        <v>300</v>
      </c>
      <c r="G206" s="58">
        <v>3113.2</v>
      </c>
      <c r="H206" s="58">
        <v>713.7</v>
      </c>
      <c r="I206" s="59">
        <f t="shared" si="17"/>
        <v>22.924964666581012</v>
      </c>
    </row>
    <row r="207" spans="1:9" ht="94.5">
      <c r="A207" s="50" t="s">
        <v>259</v>
      </c>
      <c r="B207" s="13">
        <v>902</v>
      </c>
      <c r="C207" s="14">
        <v>10</v>
      </c>
      <c r="D207" s="14" t="s">
        <v>103</v>
      </c>
      <c r="E207" s="53" t="s">
        <v>235</v>
      </c>
      <c r="F207" s="62"/>
      <c r="G207" s="59">
        <f>G209+G208</f>
        <v>39.6</v>
      </c>
      <c r="H207" s="59">
        <f>H209+H208</f>
        <v>10.4</v>
      </c>
      <c r="I207" s="59">
        <f t="shared" si="17"/>
        <v>26.262626262626267</v>
      </c>
    </row>
    <row r="208" spans="1:9" ht="26.25">
      <c r="A208" s="54" t="s">
        <v>33</v>
      </c>
      <c r="B208" s="38">
        <v>902</v>
      </c>
      <c r="C208" s="39" t="s">
        <v>118</v>
      </c>
      <c r="D208" s="39" t="s">
        <v>103</v>
      </c>
      <c r="E208" s="53" t="s">
        <v>235</v>
      </c>
      <c r="F208" s="64">
        <v>200</v>
      </c>
      <c r="G208" s="58">
        <v>0.4</v>
      </c>
      <c r="H208" s="58">
        <v>0.1</v>
      </c>
      <c r="I208" s="59">
        <f t="shared" si="17"/>
        <v>25</v>
      </c>
    </row>
    <row r="209" spans="1:9" ht="26.25">
      <c r="A209" s="54" t="s">
        <v>75</v>
      </c>
      <c r="B209" s="38">
        <v>902</v>
      </c>
      <c r="C209" s="39">
        <v>10</v>
      </c>
      <c r="D209" s="39" t="s">
        <v>103</v>
      </c>
      <c r="E209" s="53" t="s">
        <v>235</v>
      </c>
      <c r="F209" s="64">
        <v>300</v>
      </c>
      <c r="G209" s="58">
        <v>39.200000000000003</v>
      </c>
      <c r="H209" s="58">
        <v>10.3</v>
      </c>
      <c r="I209" s="59">
        <f t="shared" si="17"/>
        <v>26.27551020408163</v>
      </c>
    </row>
    <row r="210" spans="1:9" ht="72">
      <c r="A210" s="103" t="s">
        <v>379</v>
      </c>
      <c r="B210" s="13">
        <v>902</v>
      </c>
      <c r="C210" s="14">
        <v>10</v>
      </c>
      <c r="D210" s="14" t="s">
        <v>103</v>
      </c>
      <c r="E210" s="20" t="s">
        <v>221</v>
      </c>
      <c r="F210" s="62"/>
      <c r="G210" s="59">
        <f>G211</f>
        <v>389.9</v>
      </c>
      <c r="H210" s="59">
        <f>H211</f>
        <v>46.1</v>
      </c>
      <c r="I210" s="59">
        <f t="shared" si="17"/>
        <v>11.823544498589383</v>
      </c>
    </row>
    <row r="211" spans="1:9" ht="108">
      <c r="A211" s="50" t="s">
        <v>260</v>
      </c>
      <c r="B211" s="38">
        <v>902</v>
      </c>
      <c r="C211" s="39">
        <v>10</v>
      </c>
      <c r="D211" s="39" t="s">
        <v>103</v>
      </c>
      <c r="E211" s="53" t="s">
        <v>236</v>
      </c>
      <c r="F211" s="62"/>
      <c r="G211" s="58">
        <f>G213+G212</f>
        <v>389.9</v>
      </c>
      <c r="H211" s="58">
        <f>H213+H212</f>
        <v>46.1</v>
      </c>
      <c r="I211" s="59">
        <f t="shared" si="17"/>
        <v>11.823544498589383</v>
      </c>
    </row>
    <row r="212" spans="1:9" ht="26.25">
      <c r="A212" s="54" t="s">
        <v>33</v>
      </c>
      <c r="B212" s="38">
        <v>902</v>
      </c>
      <c r="C212" s="39" t="s">
        <v>118</v>
      </c>
      <c r="D212" s="39" t="s">
        <v>103</v>
      </c>
      <c r="E212" s="53" t="s">
        <v>272</v>
      </c>
      <c r="F212" s="62">
        <v>200</v>
      </c>
      <c r="G212" s="58"/>
      <c r="H212" s="58"/>
      <c r="I212" s="59"/>
    </row>
    <row r="213" spans="1:9" ht="26.25">
      <c r="A213" s="54" t="s">
        <v>75</v>
      </c>
      <c r="B213" s="38">
        <v>902</v>
      </c>
      <c r="C213" s="39">
        <v>10</v>
      </c>
      <c r="D213" s="39" t="s">
        <v>103</v>
      </c>
      <c r="E213" s="40" t="s">
        <v>236</v>
      </c>
      <c r="F213" s="62">
        <v>300</v>
      </c>
      <c r="G213" s="58">
        <v>389.9</v>
      </c>
      <c r="H213" s="58">
        <v>46.1</v>
      </c>
      <c r="I213" s="59">
        <f t="shared" si="17"/>
        <v>11.823544498589383</v>
      </c>
    </row>
    <row r="214" spans="1:9" ht="15.75">
      <c r="A214" s="68" t="s">
        <v>81</v>
      </c>
      <c r="B214" s="13">
        <v>902</v>
      </c>
      <c r="C214" s="14">
        <v>10</v>
      </c>
      <c r="D214" s="14" t="s">
        <v>104</v>
      </c>
      <c r="E214" s="20"/>
      <c r="F214" s="62"/>
      <c r="G214" s="59">
        <f>G215+G219</f>
        <v>7300.5</v>
      </c>
      <c r="H214" s="59">
        <f>H215+H219</f>
        <v>1396.9</v>
      </c>
      <c r="I214" s="59">
        <f t="shared" si="17"/>
        <v>19.134305869460995</v>
      </c>
    </row>
    <row r="215" spans="1:9" ht="57.75">
      <c r="A215" s="103" t="s">
        <v>380</v>
      </c>
      <c r="B215" s="13">
        <v>902</v>
      </c>
      <c r="C215" s="14">
        <v>10</v>
      </c>
      <c r="D215" s="14" t="s">
        <v>104</v>
      </c>
      <c r="E215" s="20" t="s">
        <v>195</v>
      </c>
      <c r="F215" s="62"/>
      <c r="G215" s="59">
        <f>G216</f>
        <v>725.40000000000009</v>
      </c>
      <c r="H215" s="59">
        <f>H216</f>
        <v>14.2</v>
      </c>
      <c r="I215" s="59">
        <f t="shared" si="17"/>
        <v>1.9575406672180864</v>
      </c>
    </row>
    <row r="216" spans="1:9" ht="94.5">
      <c r="A216" s="50" t="s">
        <v>261</v>
      </c>
      <c r="B216" s="51">
        <v>902</v>
      </c>
      <c r="C216" s="52">
        <v>10</v>
      </c>
      <c r="D216" s="52" t="s">
        <v>104</v>
      </c>
      <c r="E216" s="53" t="s">
        <v>237</v>
      </c>
      <c r="F216" s="63"/>
      <c r="G216" s="60">
        <f>G218+G217</f>
        <v>725.40000000000009</v>
      </c>
      <c r="H216" s="60">
        <f>H218+H217</f>
        <v>14.2</v>
      </c>
      <c r="I216" s="59">
        <f t="shared" si="17"/>
        <v>1.9575406672180864</v>
      </c>
    </row>
    <row r="217" spans="1:9" ht="26.25">
      <c r="A217" s="54" t="s">
        <v>33</v>
      </c>
      <c r="B217" s="38">
        <v>902</v>
      </c>
      <c r="C217" s="39" t="s">
        <v>118</v>
      </c>
      <c r="D217" s="39" t="s">
        <v>104</v>
      </c>
      <c r="E217" s="40" t="s">
        <v>237</v>
      </c>
      <c r="F217" s="64">
        <v>200</v>
      </c>
      <c r="G217" s="58">
        <v>7.2</v>
      </c>
      <c r="H217" s="58">
        <v>0.1</v>
      </c>
      <c r="I217" s="59">
        <f t="shared" si="17"/>
        <v>1.3888888888888891</v>
      </c>
    </row>
    <row r="218" spans="1:9" ht="26.25">
      <c r="A218" s="54" t="s">
        <v>75</v>
      </c>
      <c r="B218" s="38">
        <v>902</v>
      </c>
      <c r="C218" s="39">
        <v>10</v>
      </c>
      <c r="D218" s="39" t="s">
        <v>104</v>
      </c>
      <c r="E218" s="40" t="s">
        <v>237</v>
      </c>
      <c r="F218" s="64">
        <v>300</v>
      </c>
      <c r="G218" s="58">
        <v>718.2</v>
      </c>
      <c r="H218" s="58">
        <v>14.1</v>
      </c>
      <c r="I218" s="59">
        <f t="shared" si="17"/>
        <v>1.9632414369256472</v>
      </c>
    </row>
    <row r="219" spans="1:9" ht="45">
      <c r="A219" s="55" t="s">
        <v>381</v>
      </c>
      <c r="B219" s="13">
        <v>902</v>
      </c>
      <c r="C219" s="14">
        <v>10</v>
      </c>
      <c r="D219" s="14" t="s">
        <v>104</v>
      </c>
      <c r="E219" s="20" t="s">
        <v>200</v>
      </c>
      <c r="F219" s="62"/>
      <c r="G219" s="59">
        <f>G220+G223</f>
        <v>6575.1</v>
      </c>
      <c r="H219" s="59">
        <f>H220+H223</f>
        <v>1382.7</v>
      </c>
      <c r="I219" s="59">
        <f t="shared" si="17"/>
        <v>21.029337956837157</v>
      </c>
    </row>
    <row r="220" spans="1:9" ht="27">
      <c r="A220" s="50" t="s">
        <v>262</v>
      </c>
      <c r="B220" s="51">
        <v>902</v>
      </c>
      <c r="C220" s="52">
        <v>10</v>
      </c>
      <c r="D220" s="52" t="s">
        <v>104</v>
      </c>
      <c r="E220" s="20" t="s">
        <v>238</v>
      </c>
      <c r="F220" s="63"/>
      <c r="G220" s="60">
        <f>G222+G221</f>
        <v>3889.1</v>
      </c>
      <c r="H220" s="60">
        <f>H222+H221</f>
        <v>938.9</v>
      </c>
      <c r="I220" s="59">
        <f t="shared" si="17"/>
        <v>24.141832300532258</v>
      </c>
    </row>
    <row r="221" spans="1:9" ht="26.25">
      <c r="A221" s="54" t="s">
        <v>33</v>
      </c>
      <c r="B221" s="38">
        <v>902</v>
      </c>
      <c r="C221" s="39" t="s">
        <v>118</v>
      </c>
      <c r="D221" s="39" t="s">
        <v>104</v>
      </c>
      <c r="E221" s="40" t="s">
        <v>238</v>
      </c>
      <c r="F221" s="64">
        <v>200</v>
      </c>
      <c r="G221" s="58"/>
      <c r="H221" s="58"/>
      <c r="I221" s="59"/>
    </row>
    <row r="222" spans="1:9" ht="26.25">
      <c r="A222" s="54" t="s">
        <v>75</v>
      </c>
      <c r="B222" s="38">
        <v>902</v>
      </c>
      <c r="C222" s="39">
        <v>10</v>
      </c>
      <c r="D222" s="39" t="s">
        <v>104</v>
      </c>
      <c r="E222" s="40" t="s">
        <v>238</v>
      </c>
      <c r="F222" s="64">
        <v>300</v>
      </c>
      <c r="G222" s="58">
        <v>3889.1</v>
      </c>
      <c r="H222" s="58">
        <v>938.9</v>
      </c>
      <c r="I222" s="59">
        <f t="shared" si="17"/>
        <v>24.141832300532258</v>
      </c>
    </row>
    <row r="223" spans="1:9" ht="54">
      <c r="A223" s="50" t="s">
        <v>263</v>
      </c>
      <c r="B223" s="51">
        <v>902</v>
      </c>
      <c r="C223" s="52">
        <v>10</v>
      </c>
      <c r="D223" s="52" t="s">
        <v>104</v>
      </c>
      <c r="E223" s="53" t="s">
        <v>239</v>
      </c>
      <c r="F223" s="63"/>
      <c r="G223" s="60">
        <f>G225+G224</f>
        <v>2686</v>
      </c>
      <c r="H223" s="60">
        <f>H225+H224</f>
        <v>443.8</v>
      </c>
      <c r="I223" s="59">
        <f t="shared" si="17"/>
        <v>16.522710349962772</v>
      </c>
    </row>
    <row r="224" spans="1:9" ht="26.25">
      <c r="A224" s="54" t="s">
        <v>33</v>
      </c>
      <c r="B224" s="38">
        <v>902</v>
      </c>
      <c r="C224" s="39" t="s">
        <v>118</v>
      </c>
      <c r="D224" s="39" t="s">
        <v>104</v>
      </c>
      <c r="E224" s="40" t="s">
        <v>239</v>
      </c>
      <c r="F224" s="64">
        <v>200</v>
      </c>
      <c r="G224" s="58"/>
      <c r="H224" s="58"/>
      <c r="I224" s="59"/>
    </row>
    <row r="225" spans="1:9" ht="26.25">
      <c r="A225" s="54" t="s">
        <v>75</v>
      </c>
      <c r="B225" s="38">
        <v>902</v>
      </c>
      <c r="C225" s="39">
        <v>10</v>
      </c>
      <c r="D225" s="39" t="s">
        <v>104</v>
      </c>
      <c r="E225" s="40" t="s">
        <v>239</v>
      </c>
      <c r="F225" s="64">
        <v>300</v>
      </c>
      <c r="G225" s="58">
        <v>2686</v>
      </c>
      <c r="H225" s="58">
        <v>443.8</v>
      </c>
      <c r="I225" s="59">
        <f t="shared" si="17"/>
        <v>16.522710349962772</v>
      </c>
    </row>
    <row r="226" spans="1:9" ht="25.5" customHeight="1">
      <c r="A226" s="68" t="s">
        <v>69</v>
      </c>
      <c r="B226" s="13">
        <v>902</v>
      </c>
      <c r="C226" s="14" t="s">
        <v>118</v>
      </c>
      <c r="D226" s="14" t="s">
        <v>110</v>
      </c>
      <c r="E226" s="20"/>
      <c r="F226" s="62"/>
      <c r="G226" s="59">
        <f>G227</f>
        <v>575.79999999999995</v>
      </c>
      <c r="H226" s="59">
        <f>H227</f>
        <v>90.1</v>
      </c>
      <c r="I226" s="59">
        <f t="shared" si="17"/>
        <v>15.647794373046198</v>
      </c>
    </row>
    <row r="227" spans="1:9" ht="40.5">
      <c r="A227" s="50" t="s">
        <v>254</v>
      </c>
      <c r="B227" s="13">
        <v>902</v>
      </c>
      <c r="C227" s="14">
        <v>10</v>
      </c>
      <c r="D227" s="14" t="s">
        <v>110</v>
      </c>
      <c r="E227" s="53" t="s">
        <v>231</v>
      </c>
      <c r="F227" s="62"/>
      <c r="G227" s="59">
        <f>G228+G229+G230</f>
        <v>575.79999999999995</v>
      </c>
      <c r="H227" s="59">
        <f>H228+H229+H230</f>
        <v>90.1</v>
      </c>
      <c r="I227" s="59">
        <f t="shared" si="17"/>
        <v>15.647794373046198</v>
      </c>
    </row>
    <row r="228" spans="1:9" ht="64.5">
      <c r="A228" s="54" t="s">
        <v>38</v>
      </c>
      <c r="B228" s="38">
        <v>902</v>
      </c>
      <c r="C228" s="39">
        <v>10</v>
      </c>
      <c r="D228" s="39" t="s">
        <v>110</v>
      </c>
      <c r="E228" s="40" t="s">
        <v>231</v>
      </c>
      <c r="F228" s="62">
        <v>100</v>
      </c>
      <c r="G228" s="58">
        <v>372.9</v>
      </c>
      <c r="H228" s="58">
        <v>87.1</v>
      </c>
      <c r="I228" s="59">
        <f t="shared" si="17"/>
        <v>23.357468490211851</v>
      </c>
    </row>
    <row r="229" spans="1:9" ht="26.25">
      <c r="A229" s="54" t="s">
        <v>33</v>
      </c>
      <c r="B229" s="38">
        <v>902</v>
      </c>
      <c r="C229" s="39">
        <v>10</v>
      </c>
      <c r="D229" s="39" t="s">
        <v>110</v>
      </c>
      <c r="E229" s="40" t="s">
        <v>231</v>
      </c>
      <c r="F229" s="62">
        <v>200</v>
      </c>
      <c r="G229" s="58">
        <v>202.9</v>
      </c>
      <c r="H229" s="58">
        <v>3</v>
      </c>
      <c r="I229" s="59">
        <f t="shared" si="17"/>
        <v>1.4785608674223756</v>
      </c>
    </row>
    <row r="230" spans="1:9" ht="26.25">
      <c r="A230" s="69" t="s">
        <v>116</v>
      </c>
      <c r="B230" s="38">
        <v>902</v>
      </c>
      <c r="C230" s="39">
        <v>10</v>
      </c>
      <c r="D230" s="39" t="s">
        <v>110</v>
      </c>
      <c r="E230" s="40" t="s">
        <v>231</v>
      </c>
      <c r="F230" s="62">
        <v>300</v>
      </c>
      <c r="G230" s="58"/>
      <c r="H230" s="58"/>
      <c r="I230" s="59"/>
    </row>
    <row r="231" spans="1:9" ht="15.75">
      <c r="A231" s="23" t="s">
        <v>113</v>
      </c>
      <c r="B231" s="13">
        <v>902</v>
      </c>
      <c r="C231" s="14" t="s">
        <v>19</v>
      </c>
      <c r="D231" s="14" t="s">
        <v>111</v>
      </c>
      <c r="E231" s="20"/>
      <c r="F231" s="62"/>
      <c r="G231" s="59">
        <f t="shared" ref="G231:H234" si="18">G232</f>
        <v>19.600000000000001</v>
      </c>
      <c r="H231" s="59">
        <f t="shared" si="18"/>
        <v>0</v>
      </c>
      <c r="I231" s="59">
        <f t="shared" si="17"/>
        <v>0</v>
      </c>
    </row>
    <row r="232" spans="1:9" ht="15.75">
      <c r="A232" s="23" t="s">
        <v>93</v>
      </c>
      <c r="B232" s="13">
        <v>902</v>
      </c>
      <c r="C232" s="14" t="s">
        <v>19</v>
      </c>
      <c r="D232" s="14" t="s">
        <v>105</v>
      </c>
      <c r="E232" s="20"/>
      <c r="F232" s="62"/>
      <c r="G232" s="59">
        <f t="shared" si="18"/>
        <v>19.600000000000001</v>
      </c>
      <c r="H232" s="59">
        <f t="shared" si="18"/>
        <v>0</v>
      </c>
      <c r="I232" s="59">
        <f t="shared" si="17"/>
        <v>0</v>
      </c>
    </row>
    <row r="233" spans="1:9" ht="72">
      <c r="A233" s="104" t="s">
        <v>382</v>
      </c>
      <c r="B233" s="13">
        <v>902</v>
      </c>
      <c r="C233" s="14">
        <v>11</v>
      </c>
      <c r="D233" s="14" t="s">
        <v>105</v>
      </c>
      <c r="E233" s="53" t="s">
        <v>240</v>
      </c>
      <c r="F233" s="64"/>
      <c r="G233" s="58">
        <f t="shared" si="18"/>
        <v>19.600000000000001</v>
      </c>
      <c r="H233" s="58">
        <f t="shared" si="18"/>
        <v>0</v>
      </c>
      <c r="I233" s="59">
        <f t="shared" si="17"/>
        <v>0</v>
      </c>
    </row>
    <row r="234" spans="1:9" s="4" customFormat="1" ht="40.5">
      <c r="A234" s="50" t="s">
        <v>94</v>
      </c>
      <c r="B234" s="51">
        <v>902</v>
      </c>
      <c r="C234" s="52">
        <v>11</v>
      </c>
      <c r="D234" s="52" t="s">
        <v>105</v>
      </c>
      <c r="E234" s="53" t="s">
        <v>241</v>
      </c>
      <c r="F234" s="64"/>
      <c r="G234" s="58">
        <f t="shared" si="18"/>
        <v>19.600000000000001</v>
      </c>
      <c r="H234" s="58">
        <f t="shared" si="18"/>
        <v>0</v>
      </c>
      <c r="I234" s="59">
        <f t="shared" si="17"/>
        <v>0</v>
      </c>
    </row>
    <row r="235" spans="1:9" ht="26.25">
      <c r="A235" s="54" t="s">
        <v>33</v>
      </c>
      <c r="B235" s="38">
        <v>902</v>
      </c>
      <c r="C235" s="39" t="s">
        <v>19</v>
      </c>
      <c r="D235" s="39" t="s">
        <v>105</v>
      </c>
      <c r="E235" s="40" t="s">
        <v>242</v>
      </c>
      <c r="F235" s="64">
        <v>200</v>
      </c>
      <c r="G235" s="58">
        <v>19.600000000000001</v>
      </c>
      <c r="H235" s="58"/>
      <c r="I235" s="59">
        <f t="shared" si="17"/>
        <v>0</v>
      </c>
    </row>
    <row r="236" spans="1:9" ht="15.75">
      <c r="A236" s="68" t="s">
        <v>67</v>
      </c>
      <c r="B236" s="13">
        <v>902</v>
      </c>
      <c r="C236" s="14">
        <v>12</v>
      </c>
      <c r="D236" s="14" t="s">
        <v>111</v>
      </c>
      <c r="E236" s="20"/>
      <c r="F236" s="62"/>
      <c r="G236" s="59">
        <f>G237</f>
        <v>1498.9</v>
      </c>
      <c r="H236" s="59">
        <f>H237</f>
        <v>112.5</v>
      </c>
      <c r="I236" s="59">
        <f t="shared" si="17"/>
        <v>7.5055040362932814</v>
      </c>
    </row>
    <row r="237" spans="1:9" ht="26.25">
      <c r="A237" s="68" t="s">
        <v>130</v>
      </c>
      <c r="B237" s="13">
        <v>902</v>
      </c>
      <c r="C237" s="14" t="s">
        <v>117</v>
      </c>
      <c r="D237" s="14" t="s">
        <v>105</v>
      </c>
      <c r="E237" s="20"/>
      <c r="F237" s="62"/>
      <c r="G237" s="59">
        <f>G238</f>
        <v>1498.9</v>
      </c>
      <c r="H237" s="59">
        <f>H238</f>
        <v>112.5</v>
      </c>
      <c r="I237" s="59">
        <f t="shared" si="17"/>
        <v>7.5055040362932814</v>
      </c>
    </row>
    <row r="238" spans="1:9" ht="72">
      <c r="A238" s="104" t="s">
        <v>383</v>
      </c>
      <c r="B238" s="13">
        <v>902</v>
      </c>
      <c r="C238" s="14" t="s">
        <v>117</v>
      </c>
      <c r="D238" s="14" t="s">
        <v>105</v>
      </c>
      <c r="E238" s="20" t="s">
        <v>256</v>
      </c>
      <c r="F238" s="62"/>
      <c r="G238" s="59">
        <f>G239+G241</f>
        <v>1498.9</v>
      </c>
      <c r="H238" s="59">
        <f>H239+H241</f>
        <v>112.5</v>
      </c>
      <c r="I238" s="59">
        <f t="shared" si="17"/>
        <v>7.5055040362932814</v>
      </c>
    </row>
    <row r="239" spans="1:9" ht="94.5">
      <c r="A239" s="23" t="s">
        <v>321</v>
      </c>
      <c r="B239" s="51">
        <v>902</v>
      </c>
      <c r="C239" s="52" t="s">
        <v>248</v>
      </c>
      <c r="D239" s="52" t="s">
        <v>249</v>
      </c>
      <c r="E239" s="53" t="s">
        <v>320</v>
      </c>
      <c r="F239" s="63"/>
      <c r="G239" s="60">
        <f>G240</f>
        <v>450</v>
      </c>
      <c r="H239" s="60">
        <f>H240</f>
        <v>112.5</v>
      </c>
      <c r="I239" s="59">
        <f t="shared" si="17"/>
        <v>25</v>
      </c>
    </row>
    <row r="240" spans="1:9" ht="39">
      <c r="A240" s="54" t="s">
        <v>77</v>
      </c>
      <c r="B240" s="38">
        <v>902</v>
      </c>
      <c r="C240" s="39" t="s">
        <v>117</v>
      </c>
      <c r="D240" s="39" t="s">
        <v>105</v>
      </c>
      <c r="E240" s="40" t="s">
        <v>320</v>
      </c>
      <c r="F240" s="62">
        <v>600</v>
      </c>
      <c r="G240" s="58">
        <v>450</v>
      </c>
      <c r="H240" s="58">
        <v>112.5</v>
      </c>
      <c r="I240" s="59">
        <f t="shared" si="17"/>
        <v>25</v>
      </c>
    </row>
    <row r="241" spans="1:9" ht="94.5">
      <c r="A241" s="23" t="s">
        <v>322</v>
      </c>
      <c r="B241" s="51">
        <v>902</v>
      </c>
      <c r="C241" s="52" t="s">
        <v>117</v>
      </c>
      <c r="D241" s="52" t="s">
        <v>105</v>
      </c>
      <c r="E241" s="53" t="s">
        <v>320</v>
      </c>
      <c r="F241" s="63"/>
      <c r="G241" s="60">
        <f>G242</f>
        <v>1048.9000000000001</v>
      </c>
      <c r="H241" s="60">
        <f>H242</f>
        <v>0</v>
      </c>
      <c r="I241" s="59">
        <f t="shared" si="17"/>
        <v>0</v>
      </c>
    </row>
    <row r="242" spans="1:9" ht="39">
      <c r="A242" s="54" t="s">
        <v>77</v>
      </c>
      <c r="B242" s="38">
        <v>902</v>
      </c>
      <c r="C242" s="39" t="s">
        <v>117</v>
      </c>
      <c r="D242" s="39" t="s">
        <v>105</v>
      </c>
      <c r="E242" s="40" t="s">
        <v>320</v>
      </c>
      <c r="F242" s="62">
        <v>600</v>
      </c>
      <c r="G242" s="58">
        <v>1048.9000000000001</v>
      </c>
      <c r="H242" s="58">
        <v>0</v>
      </c>
      <c r="I242" s="59">
        <f t="shared" si="17"/>
        <v>0</v>
      </c>
    </row>
    <row r="243" spans="1:9" s="4" customFormat="1" ht="15.75">
      <c r="A243" s="68" t="s">
        <v>68</v>
      </c>
      <c r="B243" s="13">
        <v>902</v>
      </c>
      <c r="C243" s="14"/>
      <c r="D243" s="14"/>
      <c r="E243" s="20"/>
      <c r="F243" s="62"/>
      <c r="G243" s="59"/>
      <c r="H243" s="59"/>
      <c r="I243" s="59"/>
    </row>
    <row r="244" spans="1:9" s="6" customFormat="1" ht="15.75">
      <c r="A244" s="12" t="s">
        <v>344</v>
      </c>
      <c r="B244" s="13">
        <v>902</v>
      </c>
      <c r="C244" s="14" t="s">
        <v>104</v>
      </c>
      <c r="D244" s="14" t="s">
        <v>107</v>
      </c>
      <c r="E244" s="20"/>
      <c r="F244" s="62"/>
      <c r="G244" s="59">
        <f>G245</f>
        <v>3146.4</v>
      </c>
      <c r="H244" s="59">
        <f>H245</f>
        <v>0</v>
      </c>
      <c r="I244" s="59">
        <f t="shared" si="17"/>
        <v>0</v>
      </c>
    </row>
    <row r="245" spans="1:9" s="6" customFormat="1" ht="51.75">
      <c r="A245" s="68" t="s">
        <v>384</v>
      </c>
      <c r="B245" s="13">
        <v>902</v>
      </c>
      <c r="C245" s="14" t="s">
        <v>104</v>
      </c>
      <c r="D245" s="14" t="s">
        <v>107</v>
      </c>
      <c r="E245" s="20" t="s">
        <v>317</v>
      </c>
      <c r="F245" s="62"/>
      <c r="G245" s="59">
        <f>G246</f>
        <v>3146.4</v>
      </c>
      <c r="H245" s="59">
        <f>H246</f>
        <v>0</v>
      </c>
      <c r="I245" s="59">
        <f t="shared" si="17"/>
        <v>0</v>
      </c>
    </row>
    <row r="246" spans="1:9" s="6" customFormat="1" ht="26.25">
      <c r="A246" s="12" t="s">
        <v>351</v>
      </c>
      <c r="B246" s="13">
        <v>902</v>
      </c>
      <c r="C246" s="14" t="s">
        <v>104</v>
      </c>
      <c r="D246" s="14" t="s">
        <v>107</v>
      </c>
      <c r="E246" s="20" t="s">
        <v>350</v>
      </c>
      <c r="F246" s="62"/>
      <c r="G246" s="59">
        <f>G247+G249</f>
        <v>3146.4</v>
      </c>
      <c r="H246" s="59">
        <f>H247+H249</f>
        <v>0</v>
      </c>
      <c r="I246" s="59">
        <f t="shared" si="17"/>
        <v>0</v>
      </c>
    </row>
    <row r="247" spans="1:9" s="6" customFormat="1" ht="54">
      <c r="A247" s="23" t="s">
        <v>348</v>
      </c>
      <c r="B247" s="51">
        <v>902</v>
      </c>
      <c r="C247" s="52" t="s">
        <v>104</v>
      </c>
      <c r="D247" s="52" t="s">
        <v>107</v>
      </c>
      <c r="E247" s="53" t="s">
        <v>360</v>
      </c>
      <c r="F247" s="63"/>
      <c r="G247" s="59">
        <f>G248</f>
        <v>263.39999999999998</v>
      </c>
      <c r="H247" s="59">
        <f>H248</f>
        <v>0</v>
      </c>
      <c r="I247" s="59">
        <f t="shared" si="17"/>
        <v>0</v>
      </c>
    </row>
    <row r="248" spans="1:9" s="6" customFormat="1" ht="15.75">
      <c r="A248" s="54" t="s">
        <v>70</v>
      </c>
      <c r="B248" s="38">
        <v>902</v>
      </c>
      <c r="C248" s="39" t="s">
        <v>104</v>
      </c>
      <c r="D248" s="39" t="s">
        <v>107</v>
      </c>
      <c r="E248" s="40" t="s">
        <v>360</v>
      </c>
      <c r="F248" s="64">
        <v>500</v>
      </c>
      <c r="G248" s="58">
        <v>263.39999999999998</v>
      </c>
      <c r="H248" s="58">
        <v>0</v>
      </c>
      <c r="I248" s="59">
        <f t="shared" si="17"/>
        <v>0</v>
      </c>
    </row>
    <row r="249" spans="1:9" s="6" customFormat="1" ht="54">
      <c r="A249" s="23" t="s">
        <v>349</v>
      </c>
      <c r="B249" s="51">
        <v>902</v>
      </c>
      <c r="C249" s="52" t="s">
        <v>104</v>
      </c>
      <c r="D249" s="52" t="s">
        <v>107</v>
      </c>
      <c r="E249" s="53" t="s">
        <v>360</v>
      </c>
      <c r="F249" s="63"/>
      <c r="G249" s="59">
        <f>G250</f>
        <v>2883</v>
      </c>
      <c r="H249" s="59">
        <f>H250</f>
        <v>0</v>
      </c>
      <c r="I249" s="59">
        <f t="shared" si="17"/>
        <v>0</v>
      </c>
    </row>
    <row r="250" spans="1:9" s="6" customFormat="1" ht="15.75">
      <c r="A250" s="54" t="s">
        <v>70</v>
      </c>
      <c r="B250" s="38">
        <v>902</v>
      </c>
      <c r="C250" s="39" t="s">
        <v>104</v>
      </c>
      <c r="D250" s="39" t="s">
        <v>107</v>
      </c>
      <c r="E250" s="40" t="s">
        <v>360</v>
      </c>
      <c r="F250" s="64">
        <v>500</v>
      </c>
      <c r="G250" s="58">
        <v>2883</v>
      </c>
      <c r="H250" s="58">
        <v>0</v>
      </c>
      <c r="I250" s="59">
        <f t="shared" si="17"/>
        <v>0</v>
      </c>
    </row>
    <row r="251" spans="1:9" s="6" customFormat="1" ht="15.75">
      <c r="A251" s="68" t="s">
        <v>58</v>
      </c>
      <c r="B251" s="13">
        <v>902</v>
      </c>
      <c r="C251" s="14" t="s">
        <v>108</v>
      </c>
      <c r="D251" s="14"/>
      <c r="E251" s="20"/>
      <c r="F251" s="62"/>
      <c r="G251" s="59">
        <f>G252+G256</f>
        <v>5261.6</v>
      </c>
      <c r="H251" s="59">
        <f>H252+H256</f>
        <v>536.29999999999995</v>
      </c>
      <c r="I251" s="59">
        <f t="shared" si="17"/>
        <v>10.192717044245095</v>
      </c>
    </row>
    <row r="252" spans="1:9" ht="15.75">
      <c r="A252" s="68" t="s">
        <v>59</v>
      </c>
      <c r="B252" s="13">
        <v>902</v>
      </c>
      <c r="C252" s="14" t="s">
        <v>108</v>
      </c>
      <c r="D252" s="14" t="s">
        <v>105</v>
      </c>
      <c r="E252" s="20" t="s">
        <v>194</v>
      </c>
      <c r="F252" s="62"/>
      <c r="G252" s="59">
        <f t="shared" ref="G252:H254" si="19">G253</f>
        <v>5084</v>
      </c>
      <c r="H252" s="59">
        <f t="shared" si="19"/>
        <v>536.29999999999995</v>
      </c>
      <c r="I252" s="59">
        <f t="shared" si="17"/>
        <v>10.548780487804878</v>
      </c>
    </row>
    <row r="253" spans="1:9" ht="26.25">
      <c r="A253" s="12" t="s">
        <v>32</v>
      </c>
      <c r="B253" s="13">
        <v>902</v>
      </c>
      <c r="C253" s="14" t="s">
        <v>108</v>
      </c>
      <c r="D253" s="14" t="s">
        <v>105</v>
      </c>
      <c r="E253" s="20" t="s">
        <v>194</v>
      </c>
      <c r="F253" s="62"/>
      <c r="G253" s="59">
        <f t="shared" si="19"/>
        <v>5084</v>
      </c>
      <c r="H253" s="59">
        <f t="shared" si="19"/>
        <v>536.29999999999995</v>
      </c>
      <c r="I253" s="59">
        <f t="shared" si="17"/>
        <v>10.548780487804878</v>
      </c>
    </row>
    <row r="254" spans="1:9" s="4" customFormat="1" ht="81">
      <c r="A254" s="23" t="s">
        <v>133</v>
      </c>
      <c r="B254" s="13">
        <v>902</v>
      </c>
      <c r="C254" s="14" t="s">
        <v>108</v>
      </c>
      <c r="D254" s="14" t="s">
        <v>105</v>
      </c>
      <c r="E254" s="20" t="s">
        <v>244</v>
      </c>
      <c r="F254" s="62"/>
      <c r="G254" s="59">
        <f t="shared" si="19"/>
        <v>5084</v>
      </c>
      <c r="H254" s="59">
        <f t="shared" si="19"/>
        <v>536.29999999999995</v>
      </c>
      <c r="I254" s="59">
        <f t="shared" si="17"/>
        <v>10.548780487804878</v>
      </c>
    </row>
    <row r="255" spans="1:9" ht="15.75">
      <c r="A255" s="69" t="s">
        <v>70</v>
      </c>
      <c r="B255" s="38">
        <v>902</v>
      </c>
      <c r="C255" s="39" t="s">
        <v>108</v>
      </c>
      <c r="D255" s="39" t="s">
        <v>105</v>
      </c>
      <c r="E255" s="40" t="s">
        <v>244</v>
      </c>
      <c r="F255" s="64">
        <v>500</v>
      </c>
      <c r="G255" s="58">
        <v>5084</v>
      </c>
      <c r="H255" s="58">
        <v>536.29999999999995</v>
      </c>
      <c r="I255" s="59">
        <f t="shared" si="17"/>
        <v>10.548780487804878</v>
      </c>
    </row>
    <row r="256" spans="1:9" ht="15.75">
      <c r="A256" s="75" t="s">
        <v>316</v>
      </c>
      <c r="B256" s="13">
        <v>902</v>
      </c>
      <c r="C256" s="14" t="s">
        <v>108</v>
      </c>
      <c r="D256" s="14" t="s">
        <v>103</v>
      </c>
      <c r="E256" s="20"/>
      <c r="F256" s="62"/>
      <c r="G256" s="59">
        <f>+G257</f>
        <v>177.6</v>
      </c>
      <c r="H256" s="59">
        <f>+H257</f>
        <v>0</v>
      </c>
      <c r="I256" s="59">
        <f t="shared" si="17"/>
        <v>0</v>
      </c>
    </row>
    <row r="257" spans="1:9" ht="26.25">
      <c r="A257" s="12" t="s">
        <v>32</v>
      </c>
      <c r="B257" s="73">
        <v>902</v>
      </c>
      <c r="C257" s="14" t="s">
        <v>108</v>
      </c>
      <c r="D257" s="14" t="s">
        <v>103</v>
      </c>
      <c r="E257" s="20" t="s">
        <v>136</v>
      </c>
      <c r="F257" s="62"/>
      <c r="G257" s="59">
        <f>G258</f>
        <v>177.6</v>
      </c>
      <c r="H257" s="59">
        <f>H258</f>
        <v>0</v>
      </c>
      <c r="I257" s="59">
        <f t="shared" si="17"/>
        <v>0</v>
      </c>
    </row>
    <row r="258" spans="1:9" ht="26.25">
      <c r="A258" s="12" t="s">
        <v>345</v>
      </c>
      <c r="B258" s="73">
        <v>902</v>
      </c>
      <c r="C258" s="14" t="s">
        <v>108</v>
      </c>
      <c r="D258" s="14" t="s">
        <v>103</v>
      </c>
      <c r="E258" s="20" t="s">
        <v>346</v>
      </c>
      <c r="F258" s="62"/>
      <c r="G258" s="59">
        <f>G259</f>
        <v>177.6</v>
      </c>
      <c r="H258" s="59">
        <f>H259</f>
        <v>0</v>
      </c>
      <c r="I258" s="59">
        <f t="shared" si="17"/>
        <v>0</v>
      </c>
    </row>
    <row r="259" spans="1:9" ht="15.75">
      <c r="A259" s="69" t="s">
        <v>70</v>
      </c>
      <c r="B259" s="101">
        <v>902</v>
      </c>
      <c r="C259" s="39" t="s">
        <v>108</v>
      </c>
      <c r="D259" s="39" t="s">
        <v>103</v>
      </c>
      <c r="E259" s="40" t="s">
        <v>347</v>
      </c>
      <c r="F259" s="64">
        <v>500</v>
      </c>
      <c r="G259" s="58">
        <v>177.6</v>
      </c>
      <c r="H259" s="58">
        <v>0</v>
      </c>
      <c r="I259" s="59">
        <f t="shared" si="17"/>
        <v>0</v>
      </c>
    </row>
    <row r="260" spans="1:9" ht="15.75">
      <c r="A260" s="68" t="s">
        <v>79</v>
      </c>
      <c r="B260" s="73">
        <v>902</v>
      </c>
      <c r="C260" s="14" t="s">
        <v>106</v>
      </c>
      <c r="D260" s="14" t="s">
        <v>106</v>
      </c>
      <c r="E260" s="20"/>
      <c r="F260" s="62"/>
      <c r="G260" s="59">
        <f t="shared" ref="G260:H263" si="20">G261</f>
        <v>40</v>
      </c>
      <c r="H260" s="59">
        <f t="shared" si="20"/>
        <v>0</v>
      </c>
      <c r="I260" s="59">
        <f t="shared" si="17"/>
        <v>0</v>
      </c>
    </row>
    <row r="261" spans="1:9" ht="85.5">
      <c r="A261" s="97" t="s">
        <v>335</v>
      </c>
      <c r="B261" s="13">
        <v>902</v>
      </c>
      <c r="C261" s="14" t="s">
        <v>106</v>
      </c>
      <c r="D261" s="14" t="s">
        <v>106</v>
      </c>
      <c r="E261" s="20" t="s">
        <v>214</v>
      </c>
      <c r="F261" s="62"/>
      <c r="G261" s="59">
        <f t="shared" si="20"/>
        <v>40</v>
      </c>
      <c r="H261" s="59">
        <f t="shared" si="20"/>
        <v>0</v>
      </c>
      <c r="I261" s="59">
        <f t="shared" si="17"/>
        <v>0</v>
      </c>
    </row>
    <row r="262" spans="1:9" ht="25.5">
      <c r="A262" s="98" t="s">
        <v>212</v>
      </c>
      <c r="B262" s="13">
        <v>902</v>
      </c>
      <c r="C262" s="14" t="s">
        <v>106</v>
      </c>
      <c r="D262" s="14" t="s">
        <v>106</v>
      </c>
      <c r="E262" s="20" t="s">
        <v>213</v>
      </c>
      <c r="F262" s="62"/>
      <c r="G262" s="59">
        <f t="shared" si="20"/>
        <v>40</v>
      </c>
      <c r="H262" s="59">
        <f t="shared" si="20"/>
        <v>0</v>
      </c>
      <c r="I262" s="59">
        <f t="shared" ref="I262:I325" si="21">H262/G262*100</f>
        <v>0</v>
      </c>
    </row>
    <row r="263" spans="1:9" ht="63">
      <c r="A263" s="93" t="s">
        <v>282</v>
      </c>
      <c r="B263" s="13">
        <v>902</v>
      </c>
      <c r="C263" s="14" t="s">
        <v>106</v>
      </c>
      <c r="D263" s="14" t="s">
        <v>106</v>
      </c>
      <c r="E263" s="20" t="s">
        <v>299</v>
      </c>
      <c r="F263" s="62"/>
      <c r="G263" s="59">
        <f t="shared" si="20"/>
        <v>40</v>
      </c>
      <c r="H263" s="59">
        <f t="shared" si="20"/>
        <v>0</v>
      </c>
      <c r="I263" s="59">
        <f t="shared" si="21"/>
        <v>0</v>
      </c>
    </row>
    <row r="264" spans="1:9" ht="15.75">
      <c r="A264" s="54" t="s">
        <v>70</v>
      </c>
      <c r="B264" s="38">
        <v>902</v>
      </c>
      <c r="C264" s="39" t="s">
        <v>106</v>
      </c>
      <c r="D264" s="39" t="s">
        <v>106</v>
      </c>
      <c r="E264" s="40" t="s">
        <v>299</v>
      </c>
      <c r="F264" s="64">
        <v>500</v>
      </c>
      <c r="G264" s="58">
        <v>40</v>
      </c>
      <c r="H264" s="58">
        <v>0</v>
      </c>
      <c r="I264" s="59">
        <f t="shared" si="21"/>
        <v>0</v>
      </c>
    </row>
    <row r="265" spans="1:9" ht="15.75">
      <c r="A265" s="68" t="s">
        <v>69</v>
      </c>
      <c r="B265" s="13">
        <v>902</v>
      </c>
      <c r="C265" s="14">
        <v>10</v>
      </c>
      <c r="D265" s="14" t="s">
        <v>110</v>
      </c>
      <c r="E265" s="20"/>
      <c r="F265" s="62"/>
      <c r="G265" s="59">
        <f t="shared" ref="G265:H268" si="22">G266</f>
        <v>12</v>
      </c>
      <c r="H265" s="59">
        <f t="shared" si="22"/>
        <v>0</v>
      </c>
      <c r="I265" s="59">
        <f t="shared" si="21"/>
        <v>0</v>
      </c>
    </row>
    <row r="266" spans="1:9" s="4" customFormat="1" ht="71.25">
      <c r="A266" s="97" t="s">
        <v>329</v>
      </c>
      <c r="B266" s="73">
        <v>902</v>
      </c>
      <c r="C266" s="14">
        <v>10</v>
      </c>
      <c r="D266" s="14" t="s">
        <v>110</v>
      </c>
      <c r="E266" s="20" t="s">
        <v>229</v>
      </c>
      <c r="F266" s="62"/>
      <c r="G266" s="58">
        <f t="shared" si="22"/>
        <v>12</v>
      </c>
      <c r="H266" s="58">
        <f t="shared" si="22"/>
        <v>0</v>
      </c>
      <c r="I266" s="59">
        <f t="shared" si="21"/>
        <v>0</v>
      </c>
    </row>
    <row r="267" spans="1:9" ht="63.75">
      <c r="A267" s="98" t="s">
        <v>158</v>
      </c>
      <c r="B267" s="73">
        <v>902</v>
      </c>
      <c r="C267" s="14" t="s">
        <v>118</v>
      </c>
      <c r="D267" s="14" t="s">
        <v>110</v>
      </c>
      <c r="E267" s="20" t="s">
        <v>160</v>
      </c>
      <c r="F267" s="62"/>
      <c r="G267" s="58">
        <f t="shared" si="22"/>
        <v>12</v>
      </c>
      <c r="H267" s="58">
        <f t="shared" si="22"/>
        <v>0</v>
      </c>
      <c r="I267" s="59">
        <f t="shared" si="21"/>
        <v>0</v>
      </c>
    </row>
    <row r="268" spans="1:9" ht="40.5">
      <c r="A268" s="99" t="s">
        <v>211</v>
      </c>
      <c r="B268" s="100">
        <v>902</v>
      </c>
      <c r="C268" s="52">
        <v>10</v>
      </c>
      <c r="D268" s="52" t="s">
        <v>110</v>
      </c>
      <c r="E268" s="53" t="s">
        <v>161</v>
      </c>
      <c r="F268" s="62"/>
      <c r="G268" s="58">
        <f t="shared" si="22"/>
        <v>12</v>
      </c>
      <c r="H268" s="58">
        <f t="shared" si="22"/>
        <v>0</v>
      </c>
      <c r="I268" s="59">
        <f t="shared" si="21"/>
        <v>0</v>
      </c>
    </row>
    <row r="269" spans="1:9" ht="15.75">
      <c r="A269" s="71" t="s">
        <v>70</v>
      </c>
      <c r="B269" s="101">
        <v>902</v>
      </c>
      <c r="C269" s="39">
        <v>10</v>
      </c>
      <c r="D269" s="39" t="s">
        <v>110</v>
      </c>
      <c r="E269" s="40" t="s">
        <v>162</v>
      </c>
      <c r="F269" s="62">
        <v>500</v>
      </c>
      <c r="G269" s="58">
        <v>12</v>
      </c>
      <c r="H269" s="58">
        <v>0</v>
      </c>
      <c r="I269" s="59">
        <f t="shared" si="21"/>
        <v>0</v>
      </c>
    </row>
    <row r="270" spans="1:9" s="4" customFormat="1" ht="51.75">
      <c r="A270" s="68" t="s">
        <v>131</v>
      </c>
      <c r="B270" s="13">
        <v>902</v>
      </c>
      <c r="C270" s="14" t="s">
        <v>128</v>
      </c>
      <c r="D270" s="14" t="s">
        <v>111</v>
      </c>
      <c r="E270" s="20"/>
      <c r="F270" s="62"/>
      <c r="G270" s="59">
        <f t="shared" ref="G270:H272" si="23">G271</f>
        <v>12030.3</v>
      </c>
      <c r="H270" s="59">
        <f t="shared" si="23"/>
        <v>1985</v>
      </c>
      <c r="I270" s="59">
        <f t="shared" si="21"/>
        <v>16.500004156172331</v>
      </c>
    </row>
    <row r="271" spans="1:9" s="4" customFormat="1" ht="39">
      <c r="A271" s="68" t="s">
        <v>129</v>
      </c>
      <c r="B271" s="13">
        <v>902</v>
      </c>
      <c r="C271" s="14" t="s">
        <v>128</v>
      </c>
      <c r="D271" s="14" t="s">
        <v>103</v>
      </c>
      <c r="E271" s="20"/>
      <c r="F271" s="62"/>
      <c r="G271" s="59">
        <f t="shared" si="23"/>
        <v>12030.3</v>
      </c>
      <c r="H271" s="59">
        <f t="shared" si="23"/>
        <v>1985</v>
      </c>
      <c r="I271" s="59">
        <f t="shared" si="21"/>
        <v>16.500004156172331</v>
      </c>
    </row>
    <row r="272" spans="1:9" s="4" customFormat="1" ht="40.5">
      <c r="A272" s="23" t="s">
        <v>245</v>
      </c>
      <c r="B272" s="51">
        <v>902</v>
      </c>
      <c r="C272" s="52" t="s">
        <v>128</v>
      </c>
      <c r="D272" s="52" t="s">
        <v>103</v>
      </c>
      <c r="E272" s="53" t="s">
        <v>246</v>
      </c>
      <c r="F272" s="63"/>
      <c r="G272" s="60">
        <f t="shared" si="23"/>
        <v>12030.3</v>
      </c>
      <c r="H272" s="60">
        <f t="shared" si="23"/>
        <v>1985</v>
      </c>
      <c r="I272" s="59">
        <f t="shared" si="21"/>
        <v>16.500004156172331</v>
      </c>
    </row>
    <row r="273" spans="1:9" s="4" customFormat="1" ht="15.75">
      <c r="A273" s="69" t="s">
        <v>70</v>
      </c>
      <c r="B273" s="38">
        <v>902</v>
      </c>
      <c r="C273" s="39" t="s">
        <v>128</v>
      </c>
      <c r="D273" s="39" t="s">
        <v>103</v>
      </c>
      <c r="E273" s="40" t="s">
        <v>246</v>
      </c>
      <c r="F273" s="62">
        <v>500</v>
      </c>
      <c r="G273" s="58">
        <v>12030.3</v>
      </c>
      <c r="H273" s="58">
        <v>1985</v>
      </c>
      <c r="I273" s="59">
        <f t="shared" si="21"/>
        <v>16.500004156172331</v>
      </c>
    </row>
    <row r="274" spans="1:9" s="4" customFormat="1" ht="15.75">
      <c r="A274" s="68" t="s">
        <v>71</v>
      </c>
      <c r="B274" s="13"/>
      <c r="C274" s="14"/>
      <c r="D274" s="14"/>
      <c r="E274" s="20"/>
      <c r="F274" s="62"/>
      <c r="G274" s="59">
        <f>G265+G236+G173+G167+G127+G107+G96+G19+G185+G251+G231+G260+G270+G244</f>
        <v>121696.80000000002</v>
      </c>
      <c r="H274" s="59">
        <f>H265+H236+H173+H167+H127+H107+H96+H19+H185+H251+H231+H260+H270+H244</f>
        <v>14616.2</v>
      </c>
      <c r="I274" s="59">
        <f t="shared" si="21"/>
        <v>12.010340452665968</v>
      </c>
    </row>
    <row r="275" spans="1:9" ht="15.75">
      <c r="A275" s="68"/>
      <c r="B275" s="13"/>
      <c r="C275" s="14"/>
      <c r="D275" s="14"/>
      <c r="E275" s="20"/>
      <c r="F275" s="62"/>
      <c r="G275" s="59"/>
      <c r="H275" s="59"/>
      <c r="I275" s="59"/>
    </row>
    <row r="276" spans="1:9" ht="15.75">
      <c r="A276" s="68" t="s">
        <v>72</v>
      </c>
      <c r="B276" s="38">
        <v>902</v>
      </c>
      <c r="C276" s="14"/>
      <c r="D276" s="14"/>
      <c r="E276" s="20"/>
      <c r="F276" s="62"/>
      <c r="G276" s="58"/>
      <c r="H276" s="58"/>
      <c r="I276" s="59"/>
    </row>
    <row r="277" spans="1:9" ht="15.75">
      <c r="A277" s="12" t="s">
        <v>54</v>
      </c>
      <c r="B277" s="13">
        <v>902</v>
      </c>
      <c r="C277" s="14" t="s">
        <v>104</v>
      </c>
      <c r="D277" s="14"/>
      <c r="E277" s="20"/>
      <c r="F277" s="62"/>
      <c r="G277" s="59">
        <f t="shared" ref="G277:H281" si="24">G278</f>
        <v>50</v>
      </c>
      <c r="H277" s="59">
        <f t="shared" si="24"/>
        <v>0</v>
      </c>
      <c r="I277" s="59">
        <f t="shared" si="21"/>
        <v>0</v>
      </c>
    </row>
    <row r="278" spans="1:9" ht="26.25">
      <c r="A278" s="12" t="s">
        <v>57</v>
      </c>
      <c r="B278" s="13">
        <v>902</v>
      </c>
      <c r="C278" s="14" t="s">
        <v>104</v>
      </c>
      <c r="D278" s="14">
        <v>12</v>
      </c>
      <c r="E278" s="20"/>
      <c r="F278" s="62"/>
      <c r="G278" s="59">
        <f t="shared" si="24"/>
        <v>50</v>
      </c>
      <c r="H278" s="59">
        <f t="shared" si="24"/>
        <v>0</v>
      </c>
      <c r="I278" s="59">
        <f t="shared" si="21"/>
        <v>0</v>
      </c>
    </row>
    <row r="279" spans="1:9" ht="78.75">
      <c r="A279" s="82" t="s">
        <v>336</v>
      </c>
      <c r="B279" s="13">
        <v>902</v>
      </c>
      <c r="C279" s="14" t="s">
        <v>104</v>
      </c>
      <c r="D279" s="14" t="s">
        <v>117</v>
      </c>
      <c r="E279" s="20" t="s">
        <v>180</v>
      </c>
      <c r="F279" s="62"/>
      <c r="G279" s="59">
        <f t="shared" si="24"/>
        <v>50</v>
      </c>
      <c r="H279" s="59">
        <f t="shared" si="24"/>
        <v>0</v>
      </c>
      <c r="I279" s="59">
        <f t="shared" si="21"/>
        <v>0</v>
      </c>
    </row>
    <row r="280" spans="1:9" ht="47.25">
      <c r="A280" s="77" t="s">
        <v>178</v>
      </c>
      <c r="B280" s="13">
        <v>902</v>
      </c>
      <c r="C280" s="14" t="s">
        <v>104</v>
      </c>
      <c r="D280" s="14" t="s">
        <v>117</v>
      </c>
      <c r="E280" s="20" t="s">
        <v>179</v>
      </c>
      <c r="F280" s="62"/>
      <c r="G280" s="58">
        <f t="shared" si="24"/>
        <v>50</v>
      </c>
      <c r="H280" s="58">
        <f t="shared" si="24"/>
        <v>0</v>
      </c>
      <c r="I280" s="59">
        <f t="shared" si="21"/>
        <v>0</v>
      </c>
    </row>
    <row r="281" spans="1:9" ht="40.5">
      <c r="A281" s="23" t="s">
        <v>124</v>
      </c>
      <c r="B281" s="38">
        <v>902</v>
      </c>
      <c r="C281" s="39" t="s">
        <v>104</v>
      </c>
      <c r="D281" s="39" t="s">
        <v>117</v>
      </c>
      <c r="E281" s="20" t="s">
        <v>181</v>
      </c>
      <c r="F281" s="64"/>
      <c r="G281" s="58">
        <f t="shared" si="24"/>
        <v>50</v>
      </c>
      <c r="H281" s="58">
        <f t="shared" si="24"/>
        <v>0</v>
      </c>
      <c r="I281" s="59">
        <f t="shared" si="21"/>
        <v>0</v>
      </c>
    </row>
    <row r="282" spans="1:9" ht="26.25">
      <c r="A282" s="54" t="s">
        <v>33</v>
      </c>
      <c r="B282" s="38">
        <v>902</v>
      </c>
      <c r="C282" s="39" t="s">
        <v>104</v>
      </c>
      <c r="D282" s="39" t="s">
        <v>117</v>
      </c>
      <c r="E282" s="20" t="s">
        <v>181</v>
      </c>
      <c r="F282" s="64">
        <v>200</v>
      </c>
      <c r="G282" s="58">
        <v>50</v>
      </c>
      <c r="H282" s="58"/>
      <c r="I282" s="59">
        <f t="shared" si="21"/>
        <v>0</v>
      </c>
    </row>
    <row r="283" spans="1:9" ht="15.75">
      <c r="A283" s="68" t="s">
        <v>17</v>
      </c>
      <c r="B283" s="38">
        <v>902</v>
      </c>
      <c r="C283" s="14" t="s">
        <v>106</v>
      </c>
      <c r="D283" s="14" t="s">
        <v>111</v>
      </c>
      <c r="E283" s="20"/>
      <c r="F283" s="62"/>
      <c r="G283" s="59">
        <f>G310+G388+G284+G357</f>
        <v>181550.30000000002</v>
      </c>
      <c r="H283" s="59">
        <f>H310+H388+H284+H357</f>
        <v>32563.200000000001</v>
      </c>
      <c r="I283" s="59">
        <f t="shared" si="21"/>
        <v>17.936186280055718</v>
      </c>
    </row>
    <row r="284" spans="1:9" ht="15.75">
      <c r="A284" s="68" t="s">
        <v>73</v>
      </c>
      <c r="B284" s="38">
        <v>902</v>
      </c>
      <c r="C284" s="14" t="s">
        <v>106</v>
      </c>
      <c r="D284" s="14" t="s">
        <v>102</v>
      </c>
      <c r="E284" s="20"/>
      <c r="F284" s="62"/>
      <c r="G284" s="59">
        <f>G285</f>
        <v>25735.4</v>
      </c>
      <c r="H284" s="59">
        <f>H285</f>
        <v>4518.7</v>
      </c>
      <c r="I284" s="59">
        <f t="shared" si="21"/>
        <v>17.558304902974111</v>
      </c>
    </row>
    <row r="285" spans="1:9" ht="57.75">
      <c r="A285" s="103" t="s">
        <v>380</v>
      </c>
      <c r="B285" s="13">
        <v>902</v>
      </c>
      <c r="C285" s="14" t="s">
        <v>106</v>
      </c>
      <c r="D285" s="14" t="s">
        <v>102</v>
      </c>
      <c r="E285" s="20" t="s">
        <v>195</v>
      </c>
      <c r="F285" s="62"/>
      <c r="G285" s="59">
        <f>G286+G297+G299+G291+G293+G295+G308+G302+G304+G306</f>
        <v>25735.4</v>
      </c>
      <c r="H285" s="59">
        <f>H286+H297+H299+H291+H293+H295+H308+H302+H304+H306</f>
        <v>4518.7</v>
      </c>
      <c r="I285" s="59">
        <f t="shared" si="21"/>
        <v>17.558304902974111</v>
      </c>
    </row>
    <row r="286" spans="1:9" ht="27">
      <c r="A286" s="23" t="s">
        <v>74</v>
      </c>
      <c r="B286" s="51">
        <v>902</v>
      </c>
      <c r="C286" s="52" t="s">
        <v>106</v>
      </c>
      <c r="D286" s="52" t="s">
        <v>102</v>
      </c>
      <c r="E286" s="53" t="s">
        <v>196</v>
      </c>
      <c r="F286" s="63"/>
      <c r="G286" s="60">
        <f>G287+G288+G289+G290</f>
        <v>9834.7000000000007</v>
      </c>
      <c r="H286" s="60">
        <f>H287+H288+H289+H290</f>
        <v>1838.4</v>
      </c>
      <c r="I286" s="59">
        <f t="shared" si="21"/>
        <v>18.692995210835104</v>
      </c>
    </row>
    <row r="287" spans="1:9" ht="64.5">
      <c r="A287" s="54" t="s">
        <v>38</v>
      </c>
      <c r="B287" s="38">
        <v>902</v>
      </c>
      <c r="C287" s="39" t="s">
        <v>106</v>
      </c>
      <c r="D287" s="39" t="s">
        <v>102</v>
      </c>
      <c r="E287" s="40" t="s">
        <v>196</v>
      </c>
      <c r="F287" s="64">
        <v>100</v>
      </c>
      <c r="G287" s="58">
        <v>3687.7</v>
      </c>
      <c r="H287" s="58">
        <v>980.7</v>
      </c>
      <c r="I287" s="59">
        <f t="shared" si="21"/>
        <v>26.593811861051609</v>
      </c>
    </row>
    <row r="288" spans="1:9" s="5" customFormat="1" ht="26.25">
      <c r="A288" s="54" t="s">
        <v>33</v>
      </c>
      <c r="B288" s="38">
        <v>902</v>
      </c>
      <c r="C288" s="39" t="s">
        <v>106</v>
      </c>
      <c r="D288" s="39" t="s">
        <v>102</v>
      </c>
      <c r="E288" s="40" t="s">
        <v>196</v>
      </c>
      <c r="F288" s="64">
        <v>200</v>
      </c>
      <c r="G288" s="58">
        <v>6127</v>
      </c>
      <c r="H288" s="58">
        <v>857.7</v>
      </c>
      <c r="I288" s="59">
        <f t="shared" si="21"/>
        <v>13.998694303900768</v>
      </c>
    </row>
    <row r="289" spans="1:9" ht="26.25">
      <c r="A289" s="54" t="s">
        <v>75</v>
      </c>
      <c r="B289" s="38">
        <v>902</v>
      </c>
      <c r="C289" s="39" t="s">
        <v>106</v>
      </c>
      <c r="D289" s="39" t="s">
        <v>102</v>
      </c>
      <c r="E289" s="40" t="s">
        <v>196</v>
      </c>
      <c r="F289" s="64">
        <v>300</v>
      </c>
      <c r="G289" s="58"/>
      <c r="H289" s="58"/>
      <c r="I289" s="59"/>
    </row>
    <row r="290" spans="1:9" ht="15.75">
      <c r="A290" s="54" t="s">
        <v>31</v>
      </c>
      <c r="B290" s="38">
        <v>902</v>
      </c>
      <c r="C290" s="39" t="s">
        <v>106</v>
      </c>
      <c r="D290" s="39" t="s">
        <v>102</v>
      </c>
      <c r="E290" s="40" t="s">
        <v>196</v>
      </c>
      <c r="F290" s="64">
        <v>800</v>
      </c>
      <c r="G290" s="58">
        <v>20</v>
      </c>
      <c r="H290" s="58">
        <v>0</v>
      </c>
      <c r="I290" s="59">
        <f t="shared" si="21"/>
        <v>0</v>
      </c>
    </row>
    <row r="291" spans="1:9" ht="67.5">
      <c r="A291" s="50" t="s">
        <v>289</v>
      </c>
      <c r="B291" s="13">
        <v>902</v>
      </c>
      <c r="C291" s="14" t="s">
        <v>106</v>
      </c>
      <c r="D291" s="14" t="s">
        <v>102</v>
      </c>
      <c r="E291" s="53" t="s">
        <v>273</v>
      </c>
      <c r="F291" s="62"/>
      <c r="G291" s="59">
        <f>G292</f>
        <v>10311.5</v>
      </c>
      <c r="H291" s="59">
        <f>H292</f>
        <v>1630.1</v>
      </c>
      <c r="I291" s="59">
        <f t="shared" si="21"/>
        <v>15.80856325461863</v>
      </c>
    </row>
    <row r="292" spans="1:9" ht="64.5">
      <c r="A292" s="54" t="s">
        <v>38</v>
      </c>
      <c r="B292" s="38">
        <v>902</v>
      </c>
      <c r="C292" s="39" t="s">
        <v>106</v>
      </c>
      <c r="D292" s="39" t="s">
        <v>102</v>
      </c>
      <c r="E292" s="53" t="s">
        <v>273</v>
      </c>
      <c r="F292" s="64">
        <v>100</v>
      </c>
      <c r="G292" s="58">
        <v>10311.5</v>
      </c>
      <c r="H292" s="58">
        <v>1630.1</v>
      </c>
      <c r="I292" s="59">
        <f t="shared" si="21"/>
        <v>15.80856325461863</v>
      </c>
    </row>
    <row r="293" spans="1:9" ht="67.5">
      <c r="A293" s="50" t="s">
        <v>290</v>
      </c>
      <c r="B293" s="13">
        <v>902</v>
      </c>
      <c r="C293" s="14" t="s">
        <v>106</v>
      </c>
      <c r="D293" s="14" t="s">
        <v>102</v>
      </c>
      <c r="E293" s="53" t="s">
        <v>274</v>
      </c>
      <c r="F293" s="62"/>
      <c r="G293" s="59">
        <f>G294</f>
        <v>3673.2</v>
      </c>
      <c r="H293" s="59">
        <f>H294</f>
        <v>721</v>
      </c>
      <c r="I293" s="59">
        <f t="shared" si="21"/>
        <v>19.628661657410433</v>
      </c>
    </row>
    <row r="294" spans="1:9" ht="64.5">
      <c r="A294" s="54" t="s">
        <v>38</v>
      </c>
      <c r="B294" s="38">
        <v>902</v>
      </c>
      <c r="C294" s="39" t="s">
        <v>106</v>
      </c>
      <c r="D294" s="39" t="s">
        <v>102</v>
      </c>
      <c r="E294" s="53" t="s">
        <v>274</v>
      </c>
      <c r="F294" s="64">
        <v>100</v>
      </c>
      <c r="G294" s="58">
        <v>3673.2</v>
      </c>
      <c r="H294" s="58">
        <v>721</v>
      </c>
      <c r="I294" s="59">
        <f t="shared" si="21"/>
        <v>19.628661657410433</v>
      </c>
    </row>
    <row r="295" spans="1:9" ht="67.5">
      <c r="A295" s="50" t="s">
        <v>291</v>
      </c>
      <c r="B295" s="13">
        <v>902</v>
      </c>
      <c r="C295" s="14" t="s">
        <v>106</v>
      </c>
      <c r="D295" s="14" t="s">
        <v>102</v>
      </c>
      <c r="E295" s="53" t="s">
        <v>275</v>
      </c>
      <c r="F295" s="62"/>
      <c r="G295" s="59">
        <f>G296</f>
        <v>130.30000000000001</v>
      </c>
      <c r="H295" s="59">
        <f>H296</f>
        <v>0</v>
      </c>
      <c r="I295" s="59">
        <f t="shared" si="21"/>
        <v>0</v>
      </c>
    </row>
    <row r="296" spans="1:9" ht="26.25">
      <c r="A296" s="54" t="s">
        <v>33</v>
      </c>
      <c r="B296" s="38">
        <v>902</v>
      </c>
      <c r="C296" s="39" t="s">
        <v>106</v>
      </c>
      <c r="D296" s="39" t="s">
        <v>102</v>
      </c>
      <c r="E296" s="53" t="s">
        <v>275</v>
      </c>
      <c r="F296" s="64">
        <v>200</v>
      </c>
      <c r="G296" s="58">
        <v>130.30000000000001</v>
      </c>
      <c r="H296" s="58">
        <v>0</v>
      </c>
      <c r="I296" s="59">
        <f t="shared" si="21"/>
        <v>0</v>
      </c>
    </row>
    <row r="297" spans="1:9" ht="40.5">
      <c r="A297" s="23" t="s">
        <v>40</v>
      </c>
      <c r="B297" s="51">
        <v>902</v>
      </c>
      <c r="C297" s="52" t="s">
        <v>106</v>
      </c>
      <c r="D297" s="52" t="s">
        <v>102</v>
      </c>
      <c r="E297" s="53" t="s">
        <v>197</v>
      </c>
      <c r="F297" s="63"/>
      <c r="G297" s="60">
        <f>G298</f>
        <v>486.5</v>
      </c>
      <c r="H297" s="60">
        <f>H298</f>
        <v>135.9</v>
      </c>
      <c r="I297" s="59">
        <f t="shared" si="21"/>
        <v>27.934224049331963</v>
      </c>
    </row>
    <row r="298" spans="1:9" ht="15.75">
      <c r="A298" s="54" t="s">
        <v>31</v>
      </c>
      <c r="B298" s="38">
        <v>902</v>
      </c>
      <c r="C298" s="39" t="s">
        <v>106</v>
      </c>
      <c r="D298" s="39" t="s">
        <v>102</v>
      </c>
      <c r="E298" s="40" t="s">
        <v>197</v>
      </c>
      <c r="F298" s="64">
        <v>800</v>
      </c>
      <c r="G298" s="58">
        <v>486.5</v>
      </c>
      <c r="H298" s="58">
        <v>135.9</v>
      </c>
      <c r="I298" s="59">
        <f t="shared" si="21"/>
        <v>27.934224049331963</v>
      </c>
    </row>
    <row r="299" spans="1:9" ht="54">
      <c r="A299" s="23" t="s">
        <v>276</v>
      </c>
      <c r="B299" s="13">
        <v>902</v>
      </c>
      <c r="C299" s="14" t="s">
        <v>106</v>
      </c>
      <c r="D299" s="14" t="s">
        <v>102</v>
      </c>
      <c r="E299" s="20" t="s">
        <v>405</v>
      </c>
      <c r="F299" s="62"/>
      <c r="G299" s="59">
        <f>G300+G301</f>
        <v>98.8</v>
      </c>
      <c r="H299" s="59">
        <f>H300+H301</f>
        <v>0</v>
      </c>
      <c r="I299" s="59">
        <f t="shared" si="21"/>
        <v>0</v>
      </c>
    </row>
    <row r="300" spans="1:9" ht="64.5">
      <c r="A300" s="54" t="s">
        <v>38</v>
      </c>
      <c r="B300" s="38">
        <v>902</v>
      </c>
      <c r="C300" s="39" t="s">
        <v>106</v>
      </c>
      <c r="D300" s="39" t="s">
        <v>102</v>
      </c>
      <c r="E300" s="40" t="s">
        <v>405</v>
      </c>
      <c r="F300" s="64">
        <v>100</v>
      </c>
      <c r="G300" s="58">
        <v>58.5</v>
      </c>
      <c r="H300" s="58">
        <v>0</v>
      </c>
      <c r="I300" s="59">
        <f t="shared" si="21"/>
        <v>0</v>
      </c>
    </row>
    <row r="301" spans="1:9" ht="26.25">
      <c r="A301" s="54" t="s">
        <v>33</v>
      </c>
      <c r="B301" s="38">
        <v>902</v>
      </c>
      <c r="C301" s="39" t="s">
        <v>106</v>
      </c>
      <c r="D301" s="39" t="s">
        <v>102</v>
      </c>
      <c r="E301" s="40" t="s">
        <v>405</v>
      </c>
      <c r="F301" s="64">
        <v>200</v>
      </c>
      <c r="G301" s="58">
        <v>40.299999999999997</v>
      </c>
      <c r="H301" s="58">
        <v>0</v>
      </c>
      <c r="I301" s="59">
        <f t="shared" si="21"/>
        <v>0</v>
      </c>
    </row>
    <row r="302" spans="1:9" ht="94.5">
      <c r="A302" s="23" t="s">
        <v>308</v>
      </c>
      <c r="B302" s="51">
        <v>902</v>
      </c>
      <c r="C302" s="52" t="s">
        <v>106</v>
      </c>
      <c r="D302" s="52" t="s">
        <v>102</v>
      </c>
      <c r="E302" s="53" t="s">
        <v>311</v>
      </c>
      <c r="F302" s="63"/>
      <c r="G302" s="60">
        <f>G303</f>
        <v>876.8</v>
      </c>
      <c r="H302" s="60">
        <f>H303</f>
        <v>141.30000000000001</v>
      </c>
      <c r="I302" s="59">
        <f t="shared" si="21"/>
        <v>16.115419708029201</v>
      </c>
    </row>
    <row r="303" spans="1:9" ht="64.5">
      <c r="A303" s="54" t="s">
        <v>38</v>
      </c>
      <c r="B303" s="38">
        <v>902</v>
      </c>
      <c r="C303" s="39" t="s">
        <v>106</v>
      </c>
      <c r="D303" s="39" t="s">
        <v>102</v>
      </c>
      <c r="E303" s="40" t="s">
        <v>311</v>
      </c>
      <c r="F303" s="64">
        <v>100</v>
      </c>
      <c r="G303" s="58">
        <v>876.8</v>
      </c>
      <c r="H303" s="58">
        <v>141.30000000000001</v>
      </c>
      <c r="I303" s="59">
        <f t="shared" si="21"/>
        <v>16.115419708029201</v>
      </c>
    </row>
    <row r="304" spans="1:9" ht="94.5">
      <c r="A304" s="23" t="s">
        <v>309</v>
      </c>
      <c r="B304" s="51">
        <v>902</v>
      </c>
      <c r="C304" s="52" t="s">
        <v>106</v>
      </c>
      <c r="D304" s="52" t="s">
        <v>102</v>
      </c>
      <c r="E304" s="53" t="s">
        <v>312</v>
      </c>
      <c r="F304" s="63"/>
      <c r="G304" s="59">
        <f>G305</f>
        <v>312.7</v>
      </c>
      <c r="H304" s="59">
        <f>H305</f>
        <v>52</v>
      </c>
      <c r="I304" s="59">
        <f t="shared" si="21"/>
        <v>16.629357211384715</v>
      </c>
    </row>
    <row r="305" spans="1:9" ht="64.5">
      <c r="A305" s="54" t="s">
        <v>38</v>
      </c>
      <c r="B305" s="38">
        <v>902</v>
      </c>
      <c r="C305" s="39" t="s">
        <v>106</v>
      </c>
      <c r="D305" s="39" t="s">
        <v>102</v>
      </c>
      <c r="E305" s="40" t="s">
        <v>312</v>
      </c>
      <c r="F305" s="64">
        <v>100</v>
      </c>
      <c r="G305" s="58">
        <v>312.7</v>
      </c>
      <c r="H305" s="58">
        <v>52</v>
      </c>
      <c r="I305" s="59">
        <f t="shared" si="21"/>
        <v>16.629357211384715</v>
      </c>
    </row>
    <row r="306" spans="1:9" ht="81">
      <c r="A306" s="23" t="s">
        <v>310</v>
      </c>
      <c r="B306" s="51">
        <v>902</v>
      </c>
      <c r="C306" s="52" t="s">
        <v>106</v>
      </c>
      <c r="D306" s="52" t="s">
        <v>102</v>
      </c>
      <c r="E306" s="53" t="s">
        <v>313</v>
      </c>
      <c r="F306" s="63"/>
      <c r="G306" s="59">
        <f>G307</f>
        <v>10.9</v>
      </c>
      <c r="H306" s="59">
        <f>H307</f>
        <v>0</v>
      </c>
      <c r="I306" s="59">
        <f t="shared" si="21"/>
        <v>0</v>
      </c>
    </row>
    <row r="307" spans="1:9" ht="26.25">
      <c r="A307" s="54" t="s">
        <v>33</v>
      </c>
      <c r="B307" s="38">
        <v>902</v>
      </c>
      <c r="C307" s="39" t="s">
        <v>106</v>
      </c>
      <c r="D307" s="39" t="s">
        <v>102</v>
      </c>
      <c r="E307" s="40" t="s">
        <v>313</v>
      </c>
      <c r="F307" s="64">
        <v>200</v>
      </c>
      <c r="G307" s="58">
        <v>10.9</v>
      </c>
      <c r="H307" s="58">
        <v>0</v>
      </c>
      <c r="I307" s="59">
        <f t="shared" si="21"/>
        <v>0</v>
      </c>
    </row>
    <row r="308" spans="1:9" ht="81">
      <c r="A308" s="50" t="s">
        <v>265</v>
      </c>
      <c r="B308" s="51">
        <v>902</v>
      </c>
      <c r="C308" s="52" t="s">
        <v>106</v>
      </c>
      <c r="D308" s="52" t="s">
        <v>102</v>
      </c>
      <c r="E308" s="53" t="s">
        <v>303</v>
      </c>
      <c r="F308" s="63"/>
      <c r="G308" s="60">
        <f>G309</f>
        <v>0</v>
      </c>
      <c r="H308" s="60">
        <f>H309</f>
        <v>0</v>
      </c>
      <c r="I308" s="59">
        <v>0</v>
      </c>
    </row>
    <row r="309" spans="1:9" ht="64.5">
      <c r="A309" s="71" t="s">
        <v>38</v>
      </c>
      <c r="B309" s="38">
        <v>902</v>
      </c>
      <c r="C309" s="39" t="s">
        <v>106</v>
      </c>
      <c r="D309" s="39" t="s">
        <v>102</v>
      </c>
      <c r="E309" s="40" t="s">
        <v>303</v>
      </c>
      <c r="F309" s="64">
        <v>100</v>
      </c>
      <c r="G309" s="58"/>
      <c r="H309" s="58"/>
      <c r="I309" s="59"/>
    </row>
    <row r="310" spans="1:9" ht="15.75">
      <c r="A310" s="23" t="s">
        <v>76</v>
      </c>
      <c r="B310" s="13">
        <v>902</v>
      </c>
      <c r="C310" s="14" t="s">
        <v>106</v>
      </c>
      <c r="D310" s="14" t="s">
        <v>105</v>
      </c>
      <c r="E310" s="20"/>
      <c r="F310" s="62"/>
      <c r="G310" s="59">
        <f>G311+G353</f>
        <v>144729.70000000004</v>
      </c>
      <c r="H310" s="59">
        <f>H311+H353</f>
        <v>26230</v>
      </c>
      <c r="I310" s="59">
        <f t="shared" si="21"/>
        <v>18.12343976391853</v>
      </c>
    </row>
    <row r="311" spans="1:9" ht="45">
      <c r="A311" s="55" t="s">
        <v>378</v>
      </c>
      <c r="B311" s="13">
        <v>902</v>
      </c>
      <c r="C311" s="14" t="s">
        <v>106</v>
      </c>
      <c r="D311" s="14" t="s">
        <v>105</v>
      </c>
      <c r="E311" s="20" t="s">
        <v>200</v>
      </c>
      <c r="F311" s="62"/>
      <c r="G311" s="59">
        <f>G312+G322+G326+G328+G334+G316+G318+G320+G324+G337+G341+G345+G339+G343+G347+G349+G351+G330+G332</f>
        <v>144719.70000000004</v>
      </c>
      <c r="H311" s="59">
        <f>H312+H322+H326+H328+H334+H316+H318+H320+H324+H337+H341+H345+H339+H343+H347+H349+H351+H330+H332</f>
        <v>26227</v>
      </c>
      <c r="I311" s="59">
        <f t="shared" si="21"/>
        <v>18.122619104379012</v>
      </c>
    </row>
    <row r="312" spans="1:9" ht="27">
      <c r="A312" s="23" t="s">
        <v>74</v>
      </c>
      <c r="B312" s="51">
        <v>902</v>
      </c>
      <c r="C312" s="52" t="s">
        <v>106</v>
      </c>
      <c r="D312" s="52" t="s">
        <v>105</v>
      </c>
      <c r="E312" s="53" t="s">
        <v>201</v>
      </c>
      <c r="F312" s="63"/>
      <c r="G312" s="60">
        <f>G313+G314+G315</f>
        <v>17526.3</v>
      </c>
      <c r="H312" s="60">
        <f>H313+H314+H315</f>
        <v>4692.2000000000007</v>
      </c>
      <c r="I312" s="59">
        <f t="shared" si="21"/>
        <v>26.772336431534328</v>
      </c>
    </row>
    <row r="313" spans="1:9" ht="64.5">
      <c r="A313" s="54" t="s">
        <v>38</v>
      </c>
      <c r="B313" s="38">
        <v>902</v>
      </c>
      <c r="C313" s="39" t="s">
        <v>106</v>
      </c>
      <c r="D313" s="39" t="s">
        <v>105</v>
      </c>
      <c r="E313" s="40" t="s">
        <v>201</v>
      </c>
      <c r="F313" s="64">
        <v>100</v>
      </c>
      <c r="G313" s="58">
        <v>690.8</v>
      </c>
      <c r="H313" s="58">
        <v>151.30000000000001</v>
      </c>
      <c r="I313" s="59">
        <f t="shared" si="21"/>
        <v>21.90214244354372</v>
      </c>
    </row>
    <row r="314" spans="1:9" ht="26.25">
      <c r="A314" s="54" t="s">
        <v>33</v>
      </c>
      <c r="B314" s="38">
        <v>902</v>
      </c>
      <c r="C314" s="39" t="s">
        <v>106</v>
      </c>
      <c r="D314" s="39" t="s">
        <v>105</v>
      </c>
      <c r="E314" s="40" t="s">
        <v>201</v>
      </c>
      <c r="F314" s="64">
        <v>200</v>
      </c>
      <c r="G314" s="58">
        <v>16563.5</v>
      </c>
      <c r="H314" s="58">
        <v>4537.3</v>
      </c>
      <c r="I314" s="59">
        <f t="shared" si="21"/>
        <v>27.393364928909953</v>
      </c>
    </row>
    <row r="315" spans="1:9" ht="26.25">
      <c r="A315" s="54" t="s">
        <v>75</v>
      </c>
      <c r="B315" s="38">
        <v>902</v>
      </c>
      <c r="C315" s="39" t="s">
        <v>106</v>
      </c>
      <c r="D315" s="39" t="s">
        <v>105</v>
      </c>
      <c r="E315" s="40" t="s">
        <v>201</v>
      </c>
      <c r="F315" s="64">
        <v>800</v>
      </c>
      <c r="G315" s="58">
        <v>272</v>
      </c>
      <c r="H315" s="58">
        <v>3.6</v>
      </c>
      <c r="I315" s="59">
        <f t="shared" si="21"/>
        <v>1.3235294117647058</v>
      </c>
    </row>
    <row r="316" spans="1:9" ht="67.5">
      <c r="A316" s="50" t="s">
        <v>292</v>
      </c>
      <c r="B316" s="51">
        <v>902</v>
      </c>
      <c r="C316" s="52" t="s">
        <v>106</v>
      </c>
      <c r="D316" s="52" t="s">
        <v>105</v>
      </c>
      <c r="E316" s="53" t="s">
        <v>277</v>
      </c>
      <c r="F316" s="63"/>
      <c r="G316" s="60">
        <f>G317</f>
        <v>83229.899999999994</v>
      </c>
      <c r="H316" s="60">
        <f>H317</f>
        <v>16064.2</v>
      </c>
      <c r="I316" s="59">
        <f t="shared" si="21"/>
        <v>19.300996396727619</v>
      </c>
    </row>
    <row r="317" spans="1:9" ht="64.5">
      <c r="A317" s="54" t="s">
        <v>38</v>
      </c>
      <c r="B317" s="38">
        <v>902</v>
      </c>
      <c r="C317" s="39" t="s">
        <v>106</v>
      </c>
      <c r="D317" s="39" t="s">
        <v>105</v>
      </c>
      <c r="E317" s="40" t="s">
        <v>277</v>
      </c>
      <c r="F317" s="64">
        <v>100</v>
      </c>
      <c r="G317" s="58">
        <v>83229.899999999994</v>
      </c>
      <c r="H317" s="58">
        <v>16064.2</v>
      </c>
      <c r="I317" s="59">
        <f t="shared" si="21"/>
        <v>19.300996396727619</v>
      </c>
    </row>
    <row r="318" spans="1:9" ht="67.5">
      <c r="A318" s="50" t="s">
        <v>293</v>
      </c>
      <c r="B318" s="51">
        <v>902</v>
      </c>
      <c r="C318" s="52" t="s">
        <v>106</v>
      </c>
      <c r="D318" s="52" t="s">
        <v>105</v>
      </c>
      <c r="E318" s="53" t="s">
        <v>278</v>
      </c>
      <c r="F318" s="63"/>
      <c r="G318" s="60">
        <f>G319</f>
        <v>25038.7</v>
      </c>
      <c r="H318" s="60">
        <f>H319</f>
        <v>4903.6000000000004</v>
      </c>
      <c r="I318" s="59">
        <f t="shared" si="21"/>
        <v>19.58408383821844</v>
      </c>
    </row>
    <row r="319" spans="1:9" ht="64.5">
      <c r="A319" s="54" t="s">
        <v>38</v>
      </c>
      <c r="B319" s="38">
        <v>902</v>
      </c>
      <c r="C319" s="39" t="s">
        <v>106</v>
      </c>
      <c r="D319" s="39" t="s">
        <v>105</v>
      </c>
      <c r="E319" s="40" t="s">
        <v>278</v>
      </c>
      <c r="F319" s="64">
        <v>100</v>
      </c>
      <c r="G319" s="58">
        <v>25038.7</v>
      </c>
      <c r="H319" s="58">
        <v>4903.6000000000004</v>
      </c>
      <c r="I319" s="59">
        <f t="shared" si="21"/>
        <v>19.58408383821844</v>
      </c>
    </row>
    <row r="320" spans="1:9" ht="54">
      <c r="A320" s="50" t="s">
        <v>294</v>
      </c>
      <c r="B320" s="51">
        <v>902</v>
      </c>
      <c r="C320" s="52" t="s">
        <v>106</v>
      </c>
      <c r="D320" s="52" t="s">
        <v>105</v>
      </c>
      <c r="E320" s="53" t="s">
        <v>279</v>
      </c>
      <c r="F320" s="63"/>
      <c r="G320" s="60">
        <f>G321</f>
        <v>2145.9</v>
      </c>
      <c r="H320" s="60">
        <f>H321</f>
        <v>19.8</v>
      </c>
      <c r="I320" s="59">
        <f t="shared" si="21"/>
        <v>0.9226897805116735</v>
      </c>
    </row>
    <row r="321" spans="1:9" ht="26.25">
      <c r="A321" s="54" t="s">
        <v>33</v>
      </c>
      <c r="B321" s="38">
        <v>902</v>
      </c>
      <c r="C321" s="39" t="s">
        <v>106</v>
      </c>
      <c r="D321" s="39" t="s">
        <v>105</v>
      </c>
      <c r="E321" s="40" t="s">
        <v>279</v>
      </c>
      <c r="F321" s="64">
        <v>200</v>
      </c>
      <c r="G321" s="58">
        <v>2145.9</v>
      </c>
      <c r="H321" s="58">
        <v>19.8</v>
      </c>
      <c r="I321" s="59">
        <f t="shared" si="21"/>
        <v>0.9226897805116735</v>
      </c>
    </row>
    <row r="322" spans="1:9" ht="67.5">
      <c r="A322" s="50" t="s">
        <v>374</v>
      </c>
      <c r="B322" s="51">
        <v>902</v>
      </c>
      <c r="C322" s="52" t="s">
        <v>106</v>
      </c>
      <c r="D322" s="52" t="s">
        <v>105</v>
      </c>
      <c r="E322" s="53" t="s">
        <v>202</v>
      </c>
      <c r="F322" s="63"/>
      <c r="G322" s="60">
        <f>G323</f>
        <v>3582.2</v>
      </c>
      <c r="H322" s="60">
        <f>H323</f>
        <v>120.1</v>
      </c>
      <c r="I322" s="59">
        <f t="shared" si="21"/>
        <v>3.3526882921109933</v>
      </c>
    </row>
    <row r="323" spans="1:9" ht="26.25">
      <c r="A323" s="54" t="s">
        <v>33</v>
      </c>
      <c r="B323" s="38">
        <v>902</v>
      </c>
      <c r="C323" s="39" t="s">
        <v>106</v>
      </c>
      <c r="D323" s="39" t="s">
        <v>105</v>
      </c>
      <c r="E323" s="40" t="s">
        <v>202</v>
      </c>
      <c r="F323" s="64">
        <v>200</v>
      </c>
      <c r="G323" s="58">
        <v>3582.2</v>
      </c>
      <c r="H323" s="58">
        <v>120.1</v>
      </c>
      <c r="I323" s="59">
        <f t="shared" si="21"/>
        <v>3.3526882921109933</v>
      </c>
    </row>
    <row r="324" spans="1:9" ht="67.5">
      <c r="A324" s="50" t="s">
        <v>375</v>
      </c>
      <c r="B324" s="51">
        <v>902</v>
      </c>
      <c r="C324" s="52" t="s">
        <v>106</v>
      </c>
      <c r="D324" s="52" t="s">
        <v>105</v>
      </c>
      <c r="E324" s="53" t="s">
        <v>202</v>
      </c>
      <c r="F324" s="63"/>
      <c r="G324" s="60">
        <f>G325</f>
        <v>2215.6999999999998</v>
      </c>
      <c r="H324" s="60">
        <f>H325</f>
        <v>166.3</v>
      </c>
      <c r="I324" s="59">
        <f t="shared" si="21"/>
        <v>7.5055287268131972</v>
      </c>
    </row>
    <row r="325" spans="1:9" ht="26.25">
      <c r="A325" s="54" t="s">
        <v>33</v>
      </c>
      <c r="B325" s="38">
        <v>902</v>
      </c>
      <c r="C325" s="39" t="s">
        <v>106</v>
      </c>
      <c r="D325" s="39" t="s">
        <v>105</v>
      </c>
      <c r="E325" s="40" t="s">
        <v>202</v>
      </c>
      <c r="F325" s="64">
        <v>200</v>
      </c>
      <c r="G325" s="58">
        <v>2215.6999999999998</v>
      </c>
      <c r="H325" s="58">
        <v>166.3</v>
      </c>
      <c r="I325" s="59">
        <f t="shared" si="21"/>
        <v>7.5055287268131972</v>
      </c>
    </row>
    <row r="326" spans="1:9" ht="40.5">
      <c r="A326" s="23" t="s">
        <v>40</v>
      </c>
      <c r="B326" s="51">
        <v>902</v>
      </c>
      <c r="C326" s="52" t="s">
        <v>106</v>
      </c>
      <c r="D326" s="52" t="s">
        <v>105</v>
      </c>
      <c r="E326" s="53" t="s">
        <v>203</v>
      </c>
      <c r="F326" s="63"/>
      <c r="G326" s="60">
        <f>G327</f>
        <v>1260.0999999999999</v>
      </c>
      <c r="H326" s="60">
        <f>H327</f>
        <v>260.8</v>
      </c>
      <c r="I326" s="59">
        <f t="shared" ref="I326:I389" si="25">H326/G326*100</f>
        <v>20.696770097611303</v>
      </c>
    </row>
    <row r="327" spans="1:9" ht="15.75">
      <c r="A327" s="54" t="s">
        <v>31</v>
      </c>
      <c r="B327" s="38">
        <v>902</v>
      </c>
      <c r="C327" s="39" t="s">
        <v>106</v>
      </c>
      <c r="D327" s="39" t="s">
        <v>105</v>
      </c>
      <c r="E327" s="40" t="s">
        <v>203</v>
      </c>
      <c r="F327" s="64">
        <v>800</v>
      </c>
      <c r="G327" s="58">
        <v>1260.0999999999999</v>
      </c>
      <c r="H327" s="58">
        <v>260.8</v>
      </c>
      <c r="I327" s="59">
        <f t="shared" si="25"/>
        <v>20.696770097611303</v>
      </c>
    </row>
    <row r="328" spans="1:9" ht="81">
      <c r="A328" s="50" t="s">
        <v>265</v>
      </c>
      <c r="B328" s="51">
        <v>902</v>
      </c>
      <c r="C328" s="52" t="s">
        <v>106</v>
      </c>
      <c r="D328" s="52" t="s">
        <v>105</v>
      </c>
      <c r="E328" s="53" t="s">
        <v>266</v>
      </c>
      <c r="F328" s="63"/>
      <c r="G328" s="60">
        <f>G329</f>
        <v>0</v>
      </c>
      <c r="H328" s="60">
        <f>H329</f>
        <v>0</v>
      </c>
      <c r="I328" s="59">
        <v>0</v>
      </c>
    </row>
    <row r="329" spans="1:9" ht="64.5">
      <c r="A329" s="54" t="s">
        <v>38</v>
      </c>
      <c r="B329" s="38">
        <v>902</v>
      </c>
      <c r="C329" s="39" t="s">
        <v>106</v>
      </c>
      <c r="D329" s="39" t="s">
        <v>105</v>
      </c>
      <c r="E329" s="40" t="s">
        <v>266</v>
      </c>
      <c r="F329" s="64">
        <v>100</v>
      </c>
      <c r="G329" s="58"/>
      <c r="H329" s="58"/>
      <c r="I329" s="59">
        <v>0</v>
      </c>
    </row>
    <row r="330" spans="1:9" ht="81">
      <c r="A330" s="123" t="s">
        <v>419</v>
      </c>
      <c r="B330" s="51">
        <v>902</v>
      </c>
      <c r="C330" s="52" t="s">
        <v>106</v>
      </c>
      <c r="D330" s="52" t="s">
        <v>105</v>
      </c>
      <c r="E330" s="53" t="s">
        <v>420</v>
      </c>
      <c r="F330" s="63"/>
      <c r="G330" s="60">
        <f>G331</f>
        <v>270</v>
      </c>
      <c r="H330" s="60">
        <f>H331</f>
        <v>0</v>
      </c>
      <c r="I330" s="59">
        <f t="shared" si="25"/>
        <v>0</v>
      </c>
    </row>
    <row r="331" spans="1:9" ht="26.25">
      <c r="A331" s="54" t="s">
        <v>33</v>
      </c>
      <c r="B331" s="122">
        <v>902</v>
      </c>
      <c r="C331" s="56" t="s">
        <v>106</v>
      </c>
      <c r="D331" s="56" t="s">
        <v>105</v>
      </c>
      <c r="E331" s="102" t="s">
        <v>420</v>
      </c>
      <c r="F331" s="64">
        <v>200</v>
      </c>
      <c r="G331" s="58">
        <v>270</v>
      </c>
      <c r="H331" s="58"/>
      <c r="I331" s="59">
        <f t="shared" si="25"/>
        <v>0</v>
      </c>
    </row>
    <row r="332" spans="1:9" ht="81">
      <c r="A332" s="123" t="s">
        <v>0</v>
      </c>
      <c r="B332" s="51">
        <v>902</v>
      </c>
      <c r="C332" s="52" t="s">
        <v>106</v>
      </c>
      <c r="D332" s="52" t="s">
        <v>105</v>
      </c>
      <c r="E332" s="53" t="s">
        <v>420</v>
      </c>
      <c r="F332" s="63"/>
      <c r="G332" s="58">
        <f>G333</f>
        <v>5.5</v>
      </c>
      <c r="H332" s="58">
        <f>H333</f>
        <v>0</v>
      </c>
      <c r="I332" s="59">
        <f t="shared" si="25"/>
        <v>0</v>
      </c>
    </row>
    <row r="333" spans="1:9" ht="26.25">
      <c r="A333" s="54" t="s">
        <v>33</v>
      </c>
      <c r="B333" s="122">
        <v>902</v>
      </c>
      <c r="C333" s="56" t="s">
        <v>106</v>
      </c>
      <c r="D333" s="56" t="s">
        <v>105</v>
      </c>
      <c r="E333" s="102" t="s">
        <v>420</v>
      </c>
      <c r="F333" s="64">
        <v>200</v>
      </c>
      <c r="G333" s="58">
        <v>5.5</v>
      </c>
      <c r="H333" s="58"/>
      <c r="I333" s="59">
        <f t="shared" si="25"/>
        <v>0</v>
      </c>
    </row>
    <row r="334" spans="1:9" ht="54">
      <c r="A334" s="23" t="s">
        <v>276</v>
      </c>
      <c r="B334" s="51">
        <v>902</v>
      </c>
      <c r="C334" s="52" t="s">
        <v>106</v>
      </c>
      <c r="D334" s="52" t="s">
        <v>105</v>
      </c>
      <c r="E334" s="53" t="s">
        <v>406</v>
      </c>
      <c r="F334" s="62"/>
      <c r="G334" s="60">
        <f>G335+G336</f>
        <v>610</v>
      </c>
      <c r="H334" s="60">
        <f>H335+H336</f>
        <v>0</v>
      </c>
      <c r="I334" s="59">
        <f t="shared" si="25"/>
        <v>0</v>
      </c>
    </row>
    <row r="335" spans="1:9" ht="64.5">
      <c r="A335" s="71" t="s">
        <v>38</v>
      </c>
      <c r="B335" s="38">
        <v>902</v>
      </c>
      <c r="C335" s="56" t="s">
        <v>106</v>
      </c>
      <c r="D335" s="56" t="s">
        <v>105</v>
      </c>
      <c r="E335" s="40" t="s">
        <v>406</v>
      </c>
      <c r="F335" s="64">
        <v>100</v>
      </c>
      <c r="G335" s="58">
        <v>492.4</v>
      </c>
      <c r="H335" s="58"/>
      <c r="I335" s="59">
        <f t="shared" si="25"/>
        <v>0</v>
      </c>
    </row>
    <row r="336" spans="1:9" ht="26.25">
      <c r="A336" s="71" t="s">
        <v>33</v>
      </c>
      <c r="B336" s="38">
        <v>902</v>
      </c>
      <c r="C336" s="56" t="s">
        <v>106</v>
      </c>
      <c r="D336" s="56" t="s">
        <v>105</v>
      </c>
      <c r="E336" s="40" t="s">
        <v>406</v>
      </c>
      <c r="F336" s="64">
        <v>200</v>
      </c>
      <c r="G336" s="58">
        <v>117.6</v>
      </c>
      <c r="H336" s="58"/>
      <c r="I336" s="59">
        <f t="shared" si="25"/>
        <v>0</v>
      </c>
    </row>
    <row r="337" spans="1:9" ht="121.5">
      <c r="A337" s="50" t="s">
        <v>398</v>
      </c>
      <c r="B337" s="100">
        <v>902</v>
      </c>
      <c r="C337" s="52" t="s">
        <v>106</v>
      </c>
      <c r="D337" s="52" t="s">
        <v>105</v>
      </c>
      <c r="E337" s="53" t="s">
        <v>407</v>
      </c>
      <c r="F337" s="63"/>
      <c r="G337" s="60">
        <f>G338</f>
        <v>1000</v>
      </c>
      <c r="H337" s="60">
        <f>H338</f>
        <v>0</v>
      </c>
      <c r="I337" s="59">
        <f t="shared" si="25"/>
        <v>0</v>
      </c>
    </row>
    <row r="338" spans="1:9" ht="26.25">
      <c r="A338" s="71" t="s">
        <v>33</v>
      </c>
      <c r="B338" s="101">
        <v>902</v>
      </c>
      <c r="C338" s="56" t="s">
        <v>106</v>
      </c>
      <c r="D338" s="56" t="s">
        <v>105</v>
      </c>
      <c r="E338" s="40" t="s">
        <v>407</v>
      </c>
      <c r="F338" s="64">
        <v>200</v>
      </c>
      <c r="G338" s="58">
        <v>1000</v>
      </c>
      <c r="H338" s="58"/>
      <c r="I338" s="59">
        <f t="shared" si="25"/>
        <v>0</v>
      </c>
    </row>
    <row r="339" spans="1:9" ht="121.5">
      <c r="A339" s="50" t="s">
        <v>408</v>
      </c>
      <c r="B339" s="100">
        <v>902</v>
      </c>
      <c r="C339" s="52" t="s">
        <v>106</v>
      </c>
      <c r="D339" s="52" t="s">
        <v>105</v>
      </c>
      <c r="E339" s="53" t="s">
        <v>407</v>
      </c>
      <c r="F339" s="63"/>
      <c r="G339" s="60">
        <f>G340</f>
        <v>52.6</v>
      </c>
      <c r="H339" s="60">
        <f>H340</f>
        <v>0</v>
      </c>
      <c r="I339" s="59">
        <f t="shared" si="25"/>
        <v>0</v>
      </c>
    </row>
    <row r="340" spans="1:9" ht="26.25">
      <c r="A340" s="71" t="s">
        <v>33</v>
      </c>
      <c r="B340" s="101">
        <v>902</v>
      </c>
      <c r="C340" s="56" t="s">
        <v>106</v>
      </c>
      <c r="D340" s="56" t="s">
        <v>105</v>
      </c>
      <c r="E340" s="40" t="s">
        <v>407</v>
      </c>
      <c r="F340" s="64">
        <v>200</v>
      </c>
      <c r="G340" s="58">
        <v>52.6</v>
      </c>
      <c r="H340" s="58"/>
      <c r="I340" s="59">
        <f t="shared" si="25"/>
        <v>0</v>
      </c>
    </row>
    <row r="341" spans="1:9" ht="108">
      <c r="A341" s="50" t="s">
        <v>399</v>
      </c>
      <c r="B341" s="100">
        <v>902</v>
      </c>
      <c r="C341" s="52" t="s">
        <v>106</v>
      </c>
      <c r="D341" s="52" t="s">
        <v>105</v>
      </c>
      <c r="E341" s="53" t="s">
        <v>409</v>
      </c>
      <c r="F341" s="63"/>
      <c r="G341" s="60">
        <f>G342</f>
        <v>5000</v>
      </c>
      <c r="H341" s="60">
        <f>H342</f>
        <v>0</v>
      </c>
      <c r="I341" s="59">
        <f t="shared" si="25"/>
        <v>0</v>
      </c>
    </row>
    <row r="342" spans="1:9" ht="26.25">
      <c r="A342" s="71" t="s">
        <v>33</v>
      </c>
      <c r="B342" s="101">
        <v>902</v>
      </c>
      <c r="C342" s="56" t="s">
        <v>106</v>
      </c>
      <c r="D342" s="56" t="s">
        <v>105</v>
      </c>
      <c r="E342" s="40" t="s">
        <v>409</v>
      </c>
      <c r="F342" s="64">
        <v>200</v>
      </c>
      <c r="G342" s="58">
        <v>5000</v>
      </c>
      <c r="H342" s="58">
        <v>0</v>
      </c>
      <c r="I342" s="59">
        <f t="shared" si="25"/>
        <v>0</v>
      </c>
    </row>
    <row r="343" spans="1:9" ht="108">
      <c r="A343" s="50" t="s">
        <v>411</v>
      </c>
      <c r="B343" s="100">
        <v>902</v>
      </c>
      <c r="C343" s="52" t="s">
        <v>106</v>
      </c>
      <c r="D343" s="52" t="s">
        <v>105</v>
      </c>
      <c r="E343" s="53" t="s">
        <v>409</v>
      </c>
      <c r="F343" s="63"/>
      <c r="G343" s="60">
        <f>G344</f>
        <v>263.2</v>
      </c>
      <c r="H343" s="60">
        <f>H344</f>
        <v>0</v>
      </c>
      <c r="I343" s="59">
        <f t="shared" si="25"/>
        <v>0</v>
      </c>
    </row>
    <row r="344" spans="1:9" ht="26.25">
      <c r="A344" s="71" t="s">
        <v>33</v>
      </c>
      <c r="B344" s="101">
        <v>902</v>
      </c>
      <c r="C344" s="56" t="s">
        <v>106</v>
      </c>
      <c r="D344" s="56" t="s">
        <v>105</v>
      </c>
      <c r="E344" s="40" t="s">
        <v>409</v>
      </c>
      <c r="F344" s="64">
        <v>200</v>
      </c>
      <c r="G344" s="58">
        <v>263.2</v>
      </c>
      <c r="H344" s="58">
        <v>0</v>
      </c>
      <c r="I344" s="59">
        <f t="shared" si="25"/>
        <v>0</v>
      </c>
    </row>
    <row r="345" spans="1:9" ht="121.5">
      <c r="A345" s="50" t="s">
        <v>400</v>
      </c>
      <c r="B345" s="100">
        <v>902</v>
      </c>
      <c r="C345" s="52" t="s">
        <v>106</v>
      </c>
      <c r="D345" s="52" t="s">
        <v>105</v>
      </c>
      <c r="E345" s="53" t="s">
        <v>412</v>
      </c>
      <c r="F345" s="63"/>
      <c r="G345" s="60">
        <f>G346</f>
        <v>1000</v>
      </c>
      <c r="H345" s="60">
        <f>H346</f>
        <v>0</v>
      </c>
      <c r="I345" s="59">
        <f t="shared" si="25"/>
        <v>0</v>
      </c>
    </row>
    <row r="346" spans="1:9" ht="26.25">
      <c r="A346" s="71" t="s">
        <v>33</v>
      </c>
      <c r="B346" s="101">
        <v>902</v>
      </c>
      <c r="C346" s="56" t="s">
        <v>106</v>
      </c>
      <c r="D346" s="56" t="s">
        <v>105</v>
      </c>
      <c r="E346" s="40" t="s">
        <v>413</v>
      </c>
      <c r="F346" s="64">
        <v>200</v>
      </c>
      <c r="G346" s="59">
        <v>1000</v>
      </c>
      <c r="H346" s="59"/>
      <c r="I346" s="59">
        <f t="shared" si="25"/>
        <v>0</v>
      </c>
    </row>
    <row r="347" spans="1:9" ht="121.5">
      <c r="A347" s="50" t="s">
        <v>414</v>
      </c>
      <c r="B347" s="100">
        <v>902</v>
      </c>
      <c r="C347" s="52" t="s">
        <v>106</v>
      </c>
      <c r="D347" s="52" t="s">
        <v>105</v>
      </c>
      <c r="E347" s="53" t="s">
        <v>412</v>
      </c>
      <c r="F347" s="63"/>
      <c r="G347" s="59">
        <f>G348</f>
        <v>52.6</v>
      </c>
      <c r="H347" s="59">
        <f>H348</f>
        <v>0</v>
      </c>
      <c r="I347" s="59">
        <f t="shared" si="25"/>
        <v>0</v>
      </c>
    </row>
    <row r="348" spans="1:9" ht="26.25">
      <c r="A348" s="71" t="s">
        <v>33</v>
      </c>
      <c r="B348" s="101">
        <v>902</v>
      </c>
      <c r="C348" s="56" t="s">
        <v>106</v>
      </c>
      <c r="D348" s="56" t="s">
        <v>105</v>
      </c>
      <c r="E348" s="40" t="s">
        <v>413</v>
      </c>
      <c r="F348" s="64">
        <v>200</v>
      </c>
      <c r="G348" s="58">
        <v>52.6</v>
      </c>
      <c r="H348" s="58"/>
      <c r="I348" s="59">
        <f t="shared" si="25"/>
        <v>0</v>
      </c>
    </row>
    <row r="349" spans="1:9" ht="179.25" customHeight="1">
      <c r="A349" s="50" t="s">
        <v>417</v>
      </c>
      <c r="B349" s="100">
        <v>902</v>
      </c>
      <c r="C349" s="52" t="s">
        <v>106</v>
      </c>
      <c r="D349" s="52" t="s">
        <v>105</v>
      </c>
      <c r="E349" s="53" t="s">
        <v>416</v>
      </c>
      <c r="F349" s="63"/>
      <c r="G349" s="60">
        <f>G350</f>
        <v>1393.7</v>
      </c>
      <c r="H349" s="60">
        <f>H350</f>
        <v>0</v>
      </c>
      <c r="I349" s="59">
        <f t="shared" si="25"/>
        <v>0</v>
      </c>
    </row>
    <row r="350" spans="1:9" ht="26.25">
      <c r="A350" s="71" t="s">
        <v>33</v>
      </c>
      <c r="B350" s="101">
        <v>902</v>
      </c>
      <c r="C350" s="56" t="s">
        <v>106</v>
      </c>
      <c r="D350" s="56" t="s">
        <v>105</v>
      </c>
      <c r="E350" s="40" t="s">
        <v>416</v>
      </c>
      <c r="F350" s="64">
        <v>200</v>
      </c>
      <c r="G350" s="58">
        <v>1393.7</v>
      </c>
      <c r="H350" s="58"/>
      <c r="I350" s="59">
        <f t="shared" si="25"/>
        <v>0</v>
      </c>
    </row>
    <row r="351" spans="1:9" ht="180" customHeight="1">
      <c r="A351" s="50" t="s">
        <v>417</v>
      </c>
      <c r="B351" s="100">
        <v>902</v>
      </c>
      <c r="C351" s="52" t="s">
        <v>106</v>
      </c>
      <c r="D351" s="52" t="s">
        <v>105</v>
      </c>
      <c r="E351" s="53" t="s">
        <v>416</v>
      </c>
      <c r="F351" s="63"/>
      <c r="G351" s="60">
        <f>G352</f>
        <v>73.3</v>
      </c>
      <c r="H351" s="60">
        <f>H352</f>
        <v>0</v>
      </c>
      <c r="I351" s="59">
        <f t="shared" si="25"/>
        <v>0</v>
      </c>
    </row>
    <row r="352" spans="1:9" ht="27" thickBot="1">
      <c r="A352" s="71" t="s">
        <v>33</v>
      </c>
      <c r="B352" s="101">
        <v>902</v>
      </c>
      <c r="C352" s="56" t="s">
        <v>106</v>
      </c>
      <c r="D352" s="56" t="s">
        <v>105</v>
      </c>
      <c r="E352" s="40" t="s">
        <v>416</v>
      </c>
      <c r="F352" s="64">
        <v>200</v>
      </c>
      <c r="G352" s="58">
        <v>73.3</v>
      </c>
      <c r="H352" s="58"/>
      <c r="I352" s="59">
        <f t="shared" si="25"/>
        <v>0</v>
      </c>
    </row>
    <row r="353" spans="1:9" ht="79.5" thickBot="1">
      <c r="A353" s="86" t="s">
        <v>283</v>
      </c>
      <c r="B353" s="42">
        <v>902</v>
      </c>
      <c r="C353" s="43" t="s">
        <v>106</v>
      </c>
      <c r="D353" s="43" t="s">
        <v>105</v>
      </c>
      <c r="E353" s="20" t="s">
        <v>286</v>
      </c>
      <c r="F353" s="45"/>
      <c r="G353" s="59">
        <f t="shared" ref="G353:H355" si="26">G354</f>
        <v>10</v>
      </c>
      <c r="H353" s="59">
        <f t="shared" si="26"/>
        <v>3</v>
      </c>
      <c r="I353" s="59">
        <f t="shared" si="25"/>
        <v>30</v>
      </c>
    </row>
    <row r="354" spans="1:9" ht="94.5">
      <c r="A354" s="94" t="s">
        <v>284</v>
      </c>
      <c r="B354" s="47">
        <v>902</v>
      </c>
      <c r="C354" s="48" t="s">
        <v>106</v>
      </c>
      <c r="D354" s="48" t="s">
        <v>105</v>
      </c>
      <c r="E354" s="53" t="s">
        <v>287</v>
      </c>
      <c r="F354" s="49"/>
      <c r="G354" s="59">
        <f t="shared" si="26"/>
        <v>10</v>
      </c>
      <c r="H354" s="59">
        <f t="shared" si="26"/>
        <v>3</v>
      </c>
      <c r="I354" s="59">
        <f t="shared" si="25"/>
        <v>30</v>
      </c>
    </row>
    <row r="355" spans="1:9" ht="63">
      <c r="A355" s="95" t="s">
        <v>285</v>
      </c>
      <c r="B355" s="47">
        <v>902</v>
      </c>
      <c r="C355" s="48" t="s">
        <v>270</v>
      </c>
      <c r="D355" s="48" t="s">
        <v>105</v>
      </c>
      <c r="E355" s="53" t="s">
        <v>288</v>
      </c>
      <c r="F355" s="49"/>
      <c r="G355" s="60">
        <f t="shared" si="26"/>
        <v>10</v>
      </c>
      <c r="H355" s="60">
        <f t="shared" si="26"/>
        <v>3</v>
      </c>
      <c r="I355" s="59">
        <f t="shared" si="25"/>
        <v>30</v>
      </c>
    </row>
    <row r="356" spans="1:9" ht="31.5">
      <c r="A356" s="96" t="s">
        <v>75</v>
      </c>
      <c r="B356" s="24">
        <v>902</v>
      </c>
      <c r="C356" s="25" t="s">
        <v>106</v>
      </c>
      <c r="D356" s="25" t="s">
        <v>105</v>
      </c>
      <c r="E356" s="40" t="s">
        <v>288</v>
      </c>
      <c r="F356" s="26">
        <v>300</v>
      </c>
      <c r="G356" s="58">
        <v>10</v>
      </c>
      <c r="H356" s="58">
        <v>3</v>
      </c>
      <c r="I356" s="59">
        <f t="shared" si="25"/>
        <v>30</v>
      </c>
    </row>
    <row r="357" spans="1:9" ht="15.75">
      <c r="A357" s="68" t="s">
        <v>296</v>
      </c>
      <c r="B357" s="73">
        <v>902</v>
      </c>
      <c r="C357" s="14" t="s">
        <v>106</v>
      </c>
      <c r="D357" s="14" t="s">
        <v>103</v>
      </c>
      <c r="E357" s="20"/>
      <c r="F357" s="62"/>
      <c r="G357" s="59">
        <f>G358+G374+G378+G370+G382</f>
        <v>10121.300000000001</v>
      </c>
      <c r="H357" s="59">
        <f>H358+H374+H378+H370+H382</f>
        <v>1814.4999999999998</v>
      </c>
      <c r="I357" s="59">
        <f t="shared" si="25"/>
        <v>17.927538952506097</v>
      </c>
    </row>
    <row r="358" spans="1:9" ht="43.5">
      <c r="A358" s="104" t="s">
        <v>381</v>
      </c>
      <c r="B358" s="13">
        <v>902</v>
      </c>
      <c r="C358" s="14" t="s">
        <v>106</v>
      </c>
      <c r="D358" s="14" t="s">
        <v>103</v>
      </c>
      <c r="E358" s="20" t="s">
        <v>200</v>
      </c>
      <c r="F358" s="62"/>
      <c r="G358" s="59">
        <f>G359+G364+G366+G368</f>
        <v>8918.1</v>
      </c>
      <c r="H358" s="59">
        <f>H359+H364+H366+H368</f>
        <v>1814.4999999999998</v>
      </c>
      <c r="I358" s="59">
        <f t="shared" si="25"/>
        <v>20.346262096186404</v>
      </c>
    </row>
    <row r="359" spans="1:9" ht="27">
      <c r="A359" s="23" t="s">
        <v>78</v>
      </c>
      <c r="B359" s="51">
        <v>902</v>
      </c>
      <c r="C359" s="52" t="s">
        <v>106</v>
      </c>
      <c r="D359" s="52" t="s">
        <v>297</v>
      </c>
      <c r="E359" s="53" t="s">
        <v>204</v>
      </c>
      <c r="F359" s="63"/>
      <c r="G359" s="59">
        <f>G360+G361+G362+G363</f>
        <v>8381.2999999999993</v>
      </c>
      <c r="H359" s="59">
        <f>H360+H361+H362+H363</f>
        <v>1799.1999999999998</v>
      </c>
      <c r="I359" s="59">
        <f t="shared" si="25"/>
        <v>21.466836886879122</v>
      </c>
    </row>
    <row r="360" spans="1:9" ht="64.5">
      <c r="A360" s="54" t="s">
        <v>38</v>
      </c>
      <c r="B360" s="38">
        <v>902</v>
      </c>
      <c r="C360" s="39" t="s">
        <v>106</v>
      </c>
      <c r="D360" s="39" t="s">
        <v>103</v>
      </c>
      <c r="E360" s="40" t="s">
        <v>204</v>
      </c>
      <c r="F360" s="64">
        <v>100</v>
      </c>
      <c r="G360" s="58">
        <v>7245.7</v>
      </c>
      <c r="H360" s="58">
        <v>1561.1</v>
      </c>
      <c r="I360" s="59">
        <f t="shared" si="25"/>
        <v>21.545192320962776</v>
      </c>
    </row>
    <row r="361" spans="1:9" ht="26.25">
      <c r="A361" s="54" t="s">
        <v>33</v>
      </c>
      <c r="B361" s="38">
        <v>902</v>
      </c>
      <c r="C361" s="39" t="s">
        <v>106</v>
      </c>
      <c r="D361" s="39" t="s">
        <v>103</v>
      </c>
      <c r="E361" s="40" t="s">
        <v>204</v>
      </c>
      <c r="F361" s="64">
        <v>200</v>
      </c>
      <c r="G361" s="58">
        <v>1098.5999999999999</v>
      </c>
      <c r="H361" s="58">
        <v>233.1</v>
      </c>
      <c r="I361" s="59">
        <f t="shared" si="25"/>
        <v>21.21791370835609</v>
      </c>
    </row>
    <row r="362" spans="1:9" ht="26.25">
      <c r="A362" s="54" t="s">
        <v>75</v>
      </c>
      <c r="B362" s="38">
        <v>902</v>
      </c>
      <c r="C362" s="39" t="s">
        <v>106</v>
      </c>
      <c r="D362" s="39" t="s">
        <v>103</v>
      </c>
      <c r="E362" s="40" t="s">
        <v>204</v>
      </c>
      <c r="F362" s="64">
        <v>300</v>
      </c>
      <c r="G362" s="58"/>
      <c r="H362" s="58"/>
      <c r="I362" s="59"/>
    </row>
    <row r="363" spans="1:9" ht="15.75">
      <c r="A363" s="54" t="s">
        <v>31</v>
      </c>
      <c r="B363" s="38">
        <v>902</v>
      </c>
      <c r="C363" s="39" t="s">
        <v>106</v>
      </c>
      <c r="D363" s="39" t="s">
        <v>103</v>
      </c>
      <c r="E363" s="40" t="s">
        <v>204</v>
      </c>
      <c r="F363" s="64">
        <v>800</v>
      </c>
      <c r="G363" s="58">
        <v>37</v>
      </c>
      <c r="H363" s="58">
        <v>5</v>
      </c>
      <c r="I363" s="59">
        <f t="shared" si="25"/>
        <v>13.513513513513514</v>
      </c>
    </row>
    <row r="364" spans="1:9" ht="40.5">
      <c r="A364" s="23" t="s">
        <v>40</v>
      </c>
      <c r="B364" s="51">
        <v>902</v>
      </c>
      <c r="C364" s="52" t="s">
        <v>106</v>
      </c>
      <c r="D364" s="52" t="s">
        <v>103</v>
      </c>
      <c r="E364" s="53" t="s">
        <v>203</v>
      </c>
      <c r="F364" s="63"/>
      <c r="G364" s="59">
        <f>G365</f>
        <v>25.7</v>
      </c>
      <c r="H364" s="59">
        <f>H365</f>
        <v>6.7</v>
      </c>
      <c r="I364" s="59">
        <f t="shared" si="25"/>
        <v>26.07003891050584</v>
      </c>
    </row>
    <row r="365" spans="1:9" ht="15.75">
      <c r="A365" s="54" t="s">
        <v>31</v>
      </c>
      <c r="B365" s="38">
        <v>902</v>
      </c>
      <c r="C365" s="39" t="s">
        <v>106</v>
      </c>
      <c r="D365" s="39" t="s">
        <v>103</v>
      </c>
      <c r="E365" s="40" t="s">
        <v>203</v>
      </c>
      <c r="F365" s="64">
        <v>800</v>
      </c>
      <c r="G365" s="58">
        <v>25.7</v>
      </c>
      <c r="H365" s="58">
        <v>6.7</v>
      </c>
      <c r="I365" s="59">
        <f t="shared" si="25"/>
        <v>26.07003891050584</v>
      </c>
    </row>
    <row r="366" spans="1:9" ht="81">
      <c r="A366" s="123" t="s">
        <v>419</v>
      </c>
      <c r="B366" s="51">
        <v>902</v>
      </c>
      <c r="C366" s="52" t="s">
        <v>106</v>
      </c>
      <c r="D366" s="52" t="s">
        <v>103</v>
      </c>
      <c r="E366" s="53" t="s">
        <v>420</v>
      </c>
      <c r="F366" s="63"/>
      <c r="G366" s="60">
        <f>G367</f>
        <v>500.9</v>
      </c>
      <c r="H366" s="60">
        <f>H367</f>
        <v>0</v>
      </c>
      <c r="I366" s="59">
        <f t="shared" si="25"/>
        <v>0</v>
      </c>
    </row>
    <row r="367" spans="1:9" ht="26.25">
      <c r="A367" s="54" t="s">
        <v>33</v>
      </c>
      <c r="B367" s="122">
        <v>902</v>
      </c>
      <c r="C367" s="56" t="s">
        <v>106</v>
      </c>
      <c r="D367" s="56" t="s">
        <v>103</v>
      </c>
      <c r="E367" s="102" t="s">
        <v>420</v>
      </c>
      <c r="F367" s="64">
        <v>200</v>
      </c>
      <c r="G367" s="58">
        <v>500.9</v>
      </c>
      <c r="H367" s="58">
        <v>0</v>
      </c>
      <c r="I367" s="59">
        <f t="shared" si="25"/>
        <v>0</v>
      </c>
    </row>
    <row r="368" spans="1:9" ht="81">
      <c r="A368" s="123" t="s">
        <v>0</v>
      </c>
      <c r="B368" s="51">
        <v>902</v>
      </c>
      <c r="C368" s="52" t="s">
        <v>106</v>
      </c>
      <c r="D368" s="52" t="s">
        <v>103</v>
      </c>
      <c r="E368" s="53" t="s">
        <v>420</v>
      </c>
      <c r="F368" s="63"/>
      <c r="G368" s="60">
        <f>G369</f>
        <v>10.199999999999999</v>
      </c>
      <c r="H368" s="60">
        <f>H369</f>
        <v>8.6</v>
      </c>
      <c r="I368" s="59">
        <f t="shared" si="25"/>
        <v>84.313725490196077</v>
      </c>
    </row>
    <row r="369" spans="1:9" ht="26.25">
      <c r="A369" s="54" t="s">
        <v>33</v>
      </c>
      <c r="B369" s="122">
        <v>902</v>
      </c>
      <c r="C369" s="56" t="s">
        <v>106</v>
      </c>
      <c r="D369" s="56" t="s">
        <v>103</v>
      </c>
      <c r="E369" s="102" t="s">
        <v>420</v>
      </c>
      <c r="F369" s="64">
        <v>200</v>
      </c>
      <c r="G369" s="58">
        <v>10.199999999999999</v>
      </c>
      <c r="H369" s="58">
        <v>8.6</v>
      </c>
      <c r="I369" s="59">
        <f t="shared" si="25"/>
        <v>84.313725490196077</v>
      </c>
    </row>
    <row r="370" spans="1:9" ht="78.75">
      <c r="A370" s="75" t="s">
        <v>326</v>
      </c>
      <c r="B370" s="13">
        <v>902</v>
      </c>
      <c r="C370" s="14" t="s">
        <v>106</v>
      </c>
      <c r="D370" s="14" t="s">
        <v>103</v>
      </c>
      <c r="E370" s="20" t="s">
        <v>159</v>
      </c>
      <c r="F370" s="62"/>
      <c r="G370" s="59">
        <f t="shared" ref="G370:H372" si="27">G371</f>
        <v>5</v>
      </c>
      <c r="H370" s="59">
        <f t="shared" si="27"/>
        <v>0</v>
      </c>
      <c r="I370" s="59">
        <f t="shared" si="25"/>
        <v>0</v>
      </c>
    </row>
    <row r="371" spans="1:9" ht="110.25">
      <c r="A371" s="77" t="s">
        <v>158</v>
      </c>
      <c r="B371" s="13">
        <v>902</v>
      </c>
      <c r="C371" s="14" t="s">
        <v>106</v>
      </c>
      <c r="D371" s="14" t="s">
        <v>103</v>
      </c>
      <c r="E371" s="20" t="s">
        <v>160</v>
      </c>
      <c r="F371" s="62"/>
      <c r="G371" s="59">
        <f t="shared" si="27"/>
        <v>5</v>
      </c>
      <c r="H371" s="59">
        <f t="shared" si="27"/>
        <v>0</v>
      </c>
      <c r="I371" s="59">
        <f t="shared" si="25"/>
        <v>0</v>
      </c>
    </row>
    <row r="372" spans="1:9" ht="40.5">
      <c r="A372" s="50" t="s">
        <v>48</v>
      </c>
      <c r="B372" s="51">
        <v>902</v>
      </c>
      <c r="C372" s="52" t="s">
        <v>106</v>
      </c>
      <c r="D372" s="52" t="s">
        <v>103</v>
      </c>
      <c r="E372" s="53" t="s">
        <v>161</v>
      </c>
      <c r="F372" s="63"/>
      <c r="G372" s="60">
        <f t="shared" si="27"/>
        <v>5</v>
      </c>
      <c r="H372" s="60">
        <f t="shared" si="27"/>
        <v>0</v>
      </c>
      <c r="I372" s="59">
        <f t="shared" si="25"/>
        <v>0</v>
      </c>
    </row>
    <row r="373" spans="1:9" ht="26.25">
      <c r="A373" s="71" t="s">
        <v>33</v>
      </c>
      <c r="B373" s="38">
        <v>902</v>
      </c>
      <c r="C373" s="39" t="s">
        <v>106</v>
      </c>
      <c r="D373" s="39" t="s">
        <v>103</v>
      </c>
      <c r="E373" s="40" t="s">
        <v>162</v>
      </c>
      <c r="F373" s="64">
        <v>200</v>
      </c>
      <c r="G373" s="58">
        <v>5</v>
      </c>
      <c r="H373" s="58">
        <v>0</v>
      </c>
      <c r="I373" s="59">
        <f t="shared" si="25"/>
        <v>0</v>
      </c>
    </row>
    <row r="374" spans="1:9" ht="57">
      <c r="A374" s="97" t="s">
        <v>377</v>
      </c>
      <c r="B374" s="73">
        <v>902</v>
      </c>
      <c r="C374" s="14" t="s">
        <v>106</v>
      </c>
      <c r="D374" s="14" t="s">
        <v>103</v>
      </c>
      <c r="E374" s="20" t="s">
        <v>218</v>
      </c>
      <c r="F374" s="62"/>
      <c r="G374" s="59">
        <f t="shared" ref="G374:H376" si="28">G375</f>
        <v>43</v>
      </c>
      <c r="H374" s="59">
        <f t="shared" si="28"/>
        <v>0</v>
      </c>
      <c r="I374" s="59">
        <f t="shared" si="25"/>
        <v>0</v>
      </c>
    </row>
    <row r="375" spans="1:9" ht="38.25">
      <c r="A375" s="98" t="s">
        <v>163</v>
      </c>
      <c r="B375" s="73">
        <v>902</v>
      </c>
      <c r="C375" s="14" t="s">
        <v>106</v>
      </c>
      <c r="D375" s="14" t="s">
        <v>103</v>
      </c>
      <c r="E375" s="20" t="s">
        <v>164</v>
      </c>
      <c r="F375" s="62"/>
      <c r="G375" s="59">
        <f t="shared" si="28"/>
        <v>43</v>
      </c>
      <c r="H375" s="59">
        <f t="shared" si="28"/>
        <v>0</v>
      </c>
      <c r="I375" s="59">
        <f t="shared" si="25"/>
        <v>0</v>
      </c>
    </row>
    <row r="376" spans="1:9" ht="41.25" thickBot="1">
      <c r="A376" s="80" t="s">
        <v>49</v>
      </c>
      <c r="B376" s="51">
        <v>902</v>
      </c>
      <c r="C376" s="52" t="s">
        <v>106</v>
      </c>
      <c r="D376" s="52" t="s">
        <v>103</v>
      </c>
      <c r="E376" s="53" t="s">
        <v>165</v>
      </c>
      <c r="F376" s="63"/>
      <c r="G376" s="60">
        <f t="shared" si="28"/>
        <v>43</v>
      </c>
      <c r="H376" s="60">
        <f t="shared" si="28"/>
        <v>0</v>
      </c>
      <c r="I376" s="59">
        <f t="shared" si="25"/>
        <v>0</v>
      </c>
    </row>
    <row r="377" spans="1:9" ht="26.25">
      <c r="A377" s="105" t="s">
        <v>33</v>
      </c>
      <c r="B377" s="38">
        <v>902</v>
      </c>
      <c r="C377" s="39" t="s">
        <v>106</v>
      </c>
      <c r="D377" s="39" t="s">
        <v>103</v>
      </c>
      <c r="E377" s="40" t="s">
        <v>165</v>
      </c>
      <c r="F377" s="64">
        <v>200</v>
      </c>
      <c r="G377" s="58">
        <v>43</v>
      </c>
      <c r="H377" s="58">
        <v>0</v>
      </c>
      <c r="I377" s="59">
        <f t="shared" si="25"/>
        <v>0</v>
      </c>
    </row>
    <row r="378" spans="1:9" ht="65.25" thickBot="1">
      <c r="A378" s="78" t="s">
        <v>314</v>
      </c>
      <c r="B378" s="13">
        <v>902</v>
      </c>
      <c r="C378" s="14" t="s">
        <v>106</v>
      </c>
      <c r="D378" s="14" t="s">
        <v>103</v>
      </c>
      <c r="E378" s="20" t="s">
        <v>220</v>
      </c>
      <c r="F378" s="62"/>
      <c r="G378" s="59">
        <f t="shared" ref="G378:H380" si="29">G379</f>
        <v>12</v>
      </c>
      <c r="H378" s="59">
        <f t="shared" si="29"/>
        <v>0</v>
      </c>
      <c r="I378" s="59">
        <f t="shared" si="25"/>
        <v>0</v>
      </c>
    </row>
    <row r="379" spans="1:9" ht="77.25" thickBot="1">
      <c r="A379" s="79" t="s">
        <v>304</v>
      </c>
      <c r="B379" s="13">
        <v>902</v>
      </c>
      <c r="C379" s="14" t="s">
        <v>106</v>
      </c>
      <c r="D379" s="14" t="s">
        <v>103</v>
      </c>
      <c r="E379" s="20" t="s">
        <v>198</v>
      </c>
      <c r="F379" s="62"/>
      <c r="G379" s="59">
        <f t="shared" si="29"/>
        <v>12</v>
      </c>
      <c r="H379" s="59">
        <f t="shared" si="29"/>
        <v>0</v>
      </c>
      <c r="I379" s="59">
        <f t="shared" si="25"/>
        <v>0</v>
      </c>
    </row>
    <row r="380" spans="1:9" ht="54.75" thickBot="1">
      <c r="A380" s="80" t="s">
        <v>219</v>
      </c>
      <c r="B380" s="51">
        <v>902</v>
      </c>
      <c r="C380" s="52" t="s">
        <v>106</v>
      </c>
      <c r="D380" s="52" t="s">
        <v>103</v>
      </c>
      <c r="E380" s="53" t="s">
        <v>199</v>
      </c>
      <c r="F380" s="63"/>
      <c r="G380" s="60">
        <f t="shared" si="29"/>
        <v>12</v>
      </c>
      <c r="H380" s="60">
        <f t="shared" si="29"/>
        <v>0</v>
      </c>
      <c r="I380" s="59">
        <f t="shared" si="25"/>
        <v>0</v>
      </c>
    </row>
    <row r="381" spans="1:9" ht="26.25">
      <c r="A381" s="71" t="s">
        <v>33</v>
      </c>
      <c r="B381" s="38">
        <v>902</v>
      </c>
      <c r="C381" s="39" t="s">
        <v>106</v>
      </c>
      <c r="D381" s="39" t="s">
        <v>103</v>
      </c>
      <c r="E381" s="40" t="s">
        <v>199</v>
      </c>
      <c r="F381" s="62">
        <v>200</v>
      </c>
      <c r="G381" s="58">
        <v>12</v>
      </c>
      <c r="H381" s="58">
        <v>0</v>
      </c>
      <c r="I381" s="59">
        <f t="shared" si="25"/>
        <v>0</v>
      </c>
    </row>
    <row r="382" spans="1:9" ht="85.5">
      <c r="A382" s="106" t="s">
        <v>207</v>
      </c>
      <c r="B382" s="73">
        <v>902</v>
      </c>
      <c r="C382" s="14" t="s">
        <v>106</v>
      </c>
      <c r="D382" s="14" t="s">
        <v>103</v>
      </c>
      <c r="E382" s="20" t="s">
        <v>210</v>
      </c>
      <c r="F382" s="62"/>
      <c r="G382" s="59">
        <f>G383</f>
        <v>1143.2</v>
      </c>
      <c r="H382" s="59">
        <f>H383</f>
        <v>0</v>
      </c>
      <c r="I382" s="59">
        <f t="shared" si="25"/>
        <v>0</v>
      </c>
    </row>
    <row r="383" spans="1:9" ht="51">
      <c r="A383" s="107" t="s">
        <v>208</v>
      </c>
      <c r="B383" s="73">
        <v>902</v>
      </c>
      <c r="C383" s="14" t="s">
        <v>106</v>
      </c>
      <c r="D383" s="14" t="s">
        <v>103</v>
      </c>
      <c r="E383" s="20" t="s">
        <v>209</v>
      </c>
      <c r="F383" s="62"/>
      <c r="G383" s="59">
        <f>G386+G384</f>
        <v>1143.2</v>
      </c>
      <c r="H383" s="59">
        <f>H386+H384</f>
        <v>0</v>
      </c>
      <c r="I383" s="59">
        <f t="shared" si="25"/>
        <v>0</v>
      </c>
    </row>
    <row r="384" spans="1:9" ht="221.25" customHeight="1">
      <c r="A384" s="68" t="s">
        <v>418</v>
      </c>
      <c r="B384" s="100">
        <v>902</v>
      </c>
      <c r="C384" s="52" t="s">
        <v>106</v>
      </c>
      <c r="D384" s="52" t="s">
        <v>103</v>
      </c>
      <c r="E384" s="53" t="s">
        <v>356</v>
      </c>
      <c r="F384" s="63"/>
      <c r="G384" s="59">
        <f>G385</f>
        <v>1131.8</v>
      </c>
      <c r="H384" s="59">
        <f>H385</f>
        <v>0</v>
      </c>
      <c r="I384" s="59">
        <f t="shared" si="25"/>
        <v>0</v>
      </c>
    </row>
    <row r="385" spans="1:9" ht="26.25">
      <c r="A385" s="71" t="s">
        <v>33</v>
      </c>
      <c r="B385" s="38">
        <v>902</v>
      </c>
      <c r="C385" s="39" t="s">
        <v>106</v>
      </c>
      <c r="D385" s="39" t="s">
        <v>103</v>
      </c>
      <c r="E385" s="40" t="s">
        <v>356</v>
      </c>
      <c r="F385" s="64">
        <v>200</v>
      </c>
      <c r="G385" s="58">
        <v>1131.8</v>
      </c>
      <c r="H385" s="58">
        <v>0</v>
      </c>
      <c r="I385" s="59">
        <f t="shared" si="25"/>
        <v>0</v>
      </c>
    </row>
    <row r="386" spans="1:9" ht="216.75" customHeight="1">
      <c r="A386" s="68" t="s">
        <v>357</v>
      </c>
      <c r="B386" s="100">
        <v>902</v>
      </c>
      <c r="C386" s="52" t="s">
        <v>106</v>
      </c>
      <c r="D386" s="52" t="s">
        <v>103</v>
      </c>
      <c r="E386" s="53" t="s">
        <v>356</v>
      </c>
      <c r="F386" s="63"/>
      <c r="G386" s="60">
        <f>G387</f>
        <v>11.4</v>
      </c>
      <c r="H386" s="60">
        <f>H387</f>
        <v>0</v>
      </c>
      <c r="I386" s="59">
        <f t="shared" si="25"/>
        <v>0</v>
      </c>
    </row>
    <row r="387" spans="1:9" ht="26.25">
      <c r="A387" s="71" t="s">
        <v>33</v>
      </c>
      <c r="B387" s="38">
        <v>902</v>
      </c>
      <c r="C387" s="39" t="s">
        <v>106</v>
      </c>
      <c r="D387" s="39" t="s">
        <v>103</v>
      </c>
      <c r="E387" s="40" t="s">
        <v>356</v>
      </c>
      <c r="F387" s="64">
        <v>200</v>
      </c>
      <c r="G387" s="58">
        <v>11.4</v>
      </c>
      <c r="H387" s="58">
        <v>0</v>
      </c>
      <c r="I387" s="59">
        <f t="shared" si="25"/>
        <v>0</v>
      </c>
    </row>
    <row r="388" spans="1:9" ht="15.75">
      <c r="A388" s="68" t="s">
        <v>295</v>
      </c>
      <c r="B388" s="73">
        <v>902</v>
      </c>
      <c r="C388" s="14" t="s">
        <v>106</v>
      </c>
      <c r="D388" s="14" t="s">
        <v>106</v>
      </c>
      <c r="E388" s="20"/>
      <c r="F388" s="62"/>
      <c r="G388" s="59">
        <f>G389</f>
        <v>963.9</v>
      </c>
      <c r="H388" s="59">
        <f>H389</f>
        <v>0</v>
      </c>
      <c r="I388" s="59">
        <f t="shared" si="25"/>
        <v>0</v>
      </c>
    </row>
    <row r="389" spans="1:9" ht="85.5">
      <c r="A389" s="97" t="s">
        <v>335</v>
      </c>
      <c r="B389" s="13">
        <v>902</v>
      </c>
      <c r="C389" s="14" t="s">
        <v>106</v>
      </c>
      <c r="D389" s="14" t="s">
        <v>106</v>
      </c>
      <c r="E389" s="20" t="s">
        <v>214</v>
      </c>
      <c r="F389" s="62"/>
      <c r="G389" s="59">
        <f>G390</f>
        <v>963.9</v>
      </c>
      <c r="H389" s="59">
        <f>H390</f>
        <v>0</v>
      </c>
      <c r="I389" s="59">
        <f t="shared" si="25"/>
        <v>0</v>
      </c>
    </row>
    <row r="390" spans="1:9" ht="25.5">
      <c r="A390" s="98" t="s">
        <v>212</v>
      </c>
      <c r="B390" s="13">
        <v>902</v>
      </c>
      <c r="C390" s="14" t="s">
        <v>106</v>
      </c>
      <c r="D390" s="14" t="s">
        <v>106</v>
      </c>
      <c r="E390" s="20" t="s">
        <v>213</v>
      </c>
      <c r="F390" s="62"/>
      <c r="G390" s="59">
        <f>G391+G393</f>
        <v>963.9</v>
      </c>
      <c r="H390" s="59">
        <f>H391+H393</f>
        <v>0</v>
      </c>
      <c r="I390" s="59">
        <f t="shared" ref="I390:I453" si="30">H390/G390*100</f>
        <v>0</v>
      </c>
    </row>
    <row r="391" spans="1:9" ht="67.5">
      <c r="A391" s="50" t="s">
        <v>323</v>
      </c>
      <c r="B391" s="42">
        <v>902</v>
      </c>
      <c r="C391" s="43" t="s">
        <v>106</v>
      </c>
      <c r="D391" s="43" t="s">
        <v>106</v>
      </c>
      <c r="E391" s="44" t="s">
        <v>325</v>
      </c>
      <c r="F391" s="62"/>
      <c r="G391" s="59">
        <f>G392</f>
        <v>45.9</v>
      </c>
      <c r="H391" s="59">
        <f>H392</f>
        <v>0</v>
      </c>
      <c r="I391" s="59">
        <f t="shared" si="30"/>
        <v>0</v>
      </c>
    </row>
    <row r="392" spans="1:9" ht="26.25">
      <c r="A392" s="54" t="s">
        <v>33</v>
      </c>
      <c r="B392" s="38">
        <v>902</v>
      </c>
      <c r="C392" s="39" t="s">
        <v>106</v>
      </c>
      <c r="D392" s="39" t="s">
        <v>106</v>
      </c>
      <c r="E392" s="57" t="s">
        <v>325</v>
      </c>
      <c r="F392" s="64">
        <v>200</v>
      </c>
      <c r="G392" s="58">
        <v>45.9</v>
      </c>
      <c r="H392" s="58">
        <v>0</v>
      </c>
      <c r="I392" s="59">
        <f t="shared" si="30"/>
        <v>0</v>
      </c>
    </row>
    <row r="393" spans="1:9" ht="67.5">
      <c r="A393" s="50" t="s">
        <v>324</v>
      </c>
      <c r="B393" s="51">
        <v>902</v>
      </c>
      <c r="C393" s="52" t="s">
        <v>106</v>
      </c>
      <c r="D393" s="52" t="s">
        <v>106</v>
      </c>
      <c r="E393" s="44" t="s">
        <v>325</v>
      </c>
      <c r="F393" s="62"/>
      <c r="G393" s="59">
        <f>G394</f>
        <v>918</v>
      </c>
      <c r="H393" s="59">
        <f>H394</f>
        <v>0</v>
      </c>
      <c r="I393" s="59">
        <f t="shared" si="30"/>
        <v>0</v>
      </c>
    </row>
    <row r="394" spans="1:9" ht="26.25">
      <c r="A394" s="71" t="s">
        <v>33</v>
      </c>
      <c r="B394" s="38">
        <v>902</v>
      </c>
      <c r="C394" s="39" t="s">
        <v>106</v>
      </c>
      <c r="D394" s="39" t="s">
        <v>106</v>
      </c>
      <c r="E394" s="57" t="s">
        <v>325</v>
      </c>
      <c r="F394" s="64">
        <v>200</v>
      </c>
      <c r="G394" s="58">
        <v>918</v>
      </c>
      <c r="H394" s="58">
        <v>0</v>
      </c>
      <c r="I394" s="59">
        <f t="shared" si="30"/>
        <v>0</v>
      </c>
    </row>
    <row r="395" spans="1:9" ht="15.75">
      <c r="A395" s="12" t="s">
        <v>113</v>
      </c>
      <c r="B395" s="13">
        <v>902</v>
      </c>
      <c r="C395" s="14" t="s">
        <v>19</v>
      </c>
      <c r="D395" s="14"/>
      <c r="E395" s="20"/>
      <c r="F395" s="62"/>
      <c r="G395" s="59">
        <f t="shared" ref="G395:H397" si="31">G396</f>
        <v>30.4</v>
      </c>
      <c r="H395" s="59">
        <f t="shared" si="31"/>
        <v>2.5</v>
      </c>
      <c r="I395" s="59">
        <f t="shared" si="30"/>
        <v>8.2236842105263168</v>
      </c>
    </row>
    <row r="396" spans="1:9" ht="15.75">
      <c r="A396" s="12" t="s">
        <v>93</v>
      </c>
      <c r="B396" s="13">
        <v>902</v>
      </c>
      <c r="C396" s="14">
        <v>11</v>
      </c>
      <c r="D396" s="14" t="s">
        <v>105</v>
      </c>
      <c r="E396" s="20"/>
      <c r="F396" s="62"/>
      <c r="G396" s="59">
        <f t="shared" si="31"/>
        <v>30.4</v>
      </c>
      <c r="H396" s="59">
        <f t="shared" si="31"/>
        <v>2.5</v>
      </c>
      <c r="I396" s="59">
        <f t="shared" si="30"/>
        <v>8.2236842105263168</v>
      </c>
    </row>
    <row r="397" spans="1:9" ht="72">
      <c r="A397" s="104" t="s">
        <v>382</v>
      </c>
      <c r="B397" s="51">
        <v>902</v>
      </c>
      <c r="C397" s="52">
        <v>11</v>
      </c>
      <c r="D397" s="52" t="s">
        <v>105</v>
      </c>
      <c r="E397" s="53" t="s">
        <v>240</v>
      </c>
      <c r="F397" s="63"/>
      <c r="G397" s="59">
        <f t="shared" si="31"/>
        <v>30.4</v>
      </c>
      <c r="H397" s="59">
        <f t="shared" si="31"/>
        <v>2.5</v>
      </c>
      <c r="I397" s="59">
        <f t="shared" si="30"/>
        <v>8.2236842105263168</v>
      </c>
    </row>
    <row r="398" spans="1:9" ht="40.5">
      <c r="A398" s="50" t="s">
        <v>94</v>
      </c>
      <c r="B398" s="51">
        <v>902</v>
      </c>
      <c r="C398" s="52" t="s">
        <v>19</v>
      </c>
      <c r="D398" s="52" t="s">
        <v>105</v>
      </c>
      <c r="E398" s="53" t="s">
        <v>241</v>
      </c>
      <c r="F398" s="63"/>
      <c r="G398" s="60">
        <f>G400+G401+G399</f>
        <v>30.4</v>
      </c>
      <c r="H398" s="60">
        <f>H400+H401+H399</f>
        <v>2.5</v>
      </c>
      <c r="I398" s="59">
        <f t="shared" si="30"/>
        <v>8.2236842105263168</v>
      </c>
    </row>
    <row r="399" spans="1:9" ht="64.5">
      <c r="A399" s="69" t="s">
        <v>38</v>
      </c>
      <c r="B399" s="38">
        <v>902</v>
      </c>
      <c r="C399" s="39" t="s">
        <v>19</v>
      </c>
      <c r="D399" s="39" t="s">
        <v>105</v>
      </c>
      <c r="E399" s="40" t="s">
        <v>241</v>
      </c>
      <c r="F399" s="64">
        <v>100</v>
      </c>
      <c r="G399" s="58">
        <v>20.399999999999999</v>
      </c>
      <c r="H399" s="58">
        <v>2.5</v>
      </c>
      <c r="I399" s="59">
        <f t="shared" si="30"/>
        <v>12.254901960784315</v>
      </c>
    </row>
    <row r="400" spans="1:9" ht="26.25">
      <c r="A400" s="71" t="s">
        <v>33</v>
      </c>
      <c r="B400" s="38">
        <v>902</v>
      </c>
      <c r="C400" s="39">
        <v>11</v>
      </c>
      <c r="D400" s="39" t="s">
        <v>105</v>
      </c>
      <c r="E400" s="40" t="s">
        <v>242</v>
      </c>
      <c r="F400" s="64">
        <v>200</v>
      </c>
      <c r="G400" s="58">
        <v>10</v>
      </c>
      <c r="H400" s="58">
        <v>0</v>
      </c>
      <c r="I400" s="59">
        <f t="shared" si="30"/>
        <v>0</v>
      </c>
    </row>
    <row r="401" spans="1:20" ht="26.25">
      <c r="A401" s="71" t="s">
        <v>75</v>
      </c>
      <c r="B401" s="38">
        <v>902</v>
      </c>
      <c r="C401" s="39" t="s">
        <v>19</v>
      </c>
      <c r="D401" s="39" t="s">
        <v>105</v>
      </c>
      <c r="E401" s="40" t="s">
        <v>241</v>
      </c>
      <c r="F401" s="64">
        <v>300</v>
      </c>
      <c r="G401" s="58"/>
      <c r="H401" s="58"/>
      <c r="I401" s="59">
        <v>0</v>
      </c>
    </row>
    <row r="402" spans="1:20" ht="15.75">
      <c r="A402" s="68" t="s">
        <v>71</v>
      </c>
      <c r="B402" s="13"/>
      <c r="C402" s="14"/>
      <c r="D402" s="14"/>
      <c r="E402" s="20"/>
      <c r="F402" s="62"/>
      <c r="G402" s="59">
        <f>G283+G395+G277</f>
        <v>181630.7</v>
      </c>
      <c r="H402" s="59">
        <f>H283+H395+H277</f>
        <v>32565.7</v>
      </c>
      <c r="I402" s="59">
        <f t="shared" si="30"/>
        <v>17.929623130891418</v>
      </c>
    </row>
    <row r="403" spans="1:20" ht="15.75">
      <c r="A403" s="68" t="s">
        <v>82</v>
      </c>
      <c r="B403" s="13"/>
      <c r="C403" s="14"/>
      <c r="D403" s="14"/>
      <c r="E403" s="20"/>
      <c r="F403" s="62"/>
      <c r="G403" s="59"/>
      <c r="H403" s="59"/>
      <c r="I403" s="59"/>
    </row>
    <row r="404" spans="1:20" ht="15.75">
      <c r="A404" s="68" t="s">
        <v>83</v>
      </c>
      <c r="B404" s="13">
        <v>902</v>
      </c>
      <c r="C404" s="14" t="s">
        <v>106</v>
      </c>
      <c r="D404" s="14" t="s">
        <v>111</v>
      </c>
      <c r="E404" s="20"/>
      <c r="F404" s="62"/>
      <c r="G404" s="59">
        <f>G405+G411</f>
        <v>5476.6</v>
      </c>
      <c r="H404" s="59">
        <f>H405+H411</f>
        <v>1284.2</v>
      </c>
      <c r="I404" s="59">
        <f t="shared" si="30"/>
        <v>23.448855129094692</v>
      </c>
    </row>
    <row r="405" spans="1:20" ht="15.75">
      <c r="A405" s="68" t="s">
        <v>76</v>
      </c>
      <c r="B405" s="13">
        <v>902</v>
      </c>
      <c r="C405" s="14" t="s">
        <v>106</v>
      </c>
      <c r="D405" s="14" t="s">
        <v>103</v>
      </c>
      <c r="E405" s="20"/>
      <c r="F405" s="62"/>
      <c r="G405" s="59">
        <f>G406</f>
        <v>3445.8</v>
      </c>
      <c r="H405" s="59">
        <f>H406</f>
        <v>1054.3</v>
      </c>
      <c r="I405" s="59">
        <f t="shared" si="30"/>
        <v>30.596668407916884</v>
      </c>
    </row>
    <row r="406" spans="1:20" ht="72">
      <c r="A406" s="103" t="s">
        <v>379</v>
      </c>
      <c r="B406" s="13">
        <v>902</v>
      </c>
      <c r="C406" s="14" t="s">
        <v>106</v>
      </c>
      <c r="D406" s="14" t="s">
        <v>103</v>
      </c>
      <c r="E406" s="40" t="s">
        <v>205</v>
      </c>
      <c r="F406" s="62"/>
      <c r="G406" s="59">
        <f>G407+G409</f>
        <v>3445.8</v>
      </c>
      <c r="H406" s="59">
        <f>H407+H409</f>
        <v>1054.3</v>
      </c>
      <c r="I406" s="59">
        <f t="shared" si="30"/>
        <v>30.596668407916884</v>
      </c>
    </row>
    <row r="407" spans="1:20" ht="27">
      <c r="A407" s="23" t="s">
        <v>84</v>
      </c>
      <c r="B407" s="51">
        <v>902</v>
      </c>
      <c r="C407" s="52" t="s">
        <v>106</v>
      </c>
      <c r="D407" s="52" t="s">
        <v>103</v>
      </c>
      <c r="E407" s="53" t="s">
        <v>206</v>
      </c>
      <c r="F407" s="63"/>
      <c r="G407" s="60">
        <f>G408</f>
        <v>3445.8</v>
      </c>
      <c r="H407" s="60">
        <f>H408</f>
        <v>1054.3</v>
      </c>
      <c r="I407" s="59">
        <f t="shared" si="30"/>
        <v>30.596668407916884</v>
      </c>
    </row>
    <row r="408" spans="1:20" ht="39">
      <c r="A408" s="54" t="s">
        <v>77</v>
      </c>
      <c r="B408" s="38">
        <v>902</v>
      </c>
      <c r="C408" s="39" t="s">
        <v>106</v>
      </c>
      <c r="D408" s="39" t="s">
        <v>103</v>
      </c>
      <c r="E408" s="40" t="s">
        <v>206</v>
      </c>
      <c r="F408" s="62">
        <v>600</v>
      </c>
      <c r="G408" s="58">
        <v>3445.8</v>
      </c>
      <c r="H408" s="58">
        <v>1054.3</v>
      </c>
      <c r="I408" s="59">
        <f t="shared" si="30"/>
        <v>30.596668407916884</v>
      </c>
    </row>
    <row r="409" spans="1:20" ht="81">
      <c r="A409" s="50" t="s">
        <v>265</v>
      </c>
      <c r="B409" s="51">
        <v>902</v>
      </c>
      <c r="C409" s="52" t="s">
        <v>106</v>
      </c>
      <c r="D409" s="52" t="s">
        <v>103</v>
      </c>
      <c r="E409" s="53" t="s">
        <v>267</v>
      </c>
      <c r="F409" s="62"/>
      <c r="G409" s="59">
        <f>G410</f>
        <v>0</v>
      </c>
      <c r="H409" s="59">
        <f>H410</f>
        <v>0</v>
      </c>
      <c r="I409" s="59">
        <v>0</v>
      </c>
    </row>
    <row r="410" spans="1:20" ht="39">
      <c r="A410" s="71" t="s">
        <v>77</v>
      </c>
      <c r="B410" s="38">
        <v>902</v>
      </c>
      <c r="C410" s="39" t="s">
        <v>106</v>
      </c>
      <c r="D410" s="39" t="s">
        <v>103</v>
      </c>
      <c r="E410" s="40" t="s">
        <v>268</v>
      </c>
      <c r="F410" s="64">
        <v>600</v>
      </c>
      <c r="G410" s="58"/>
      <c r="H410" s="58"/>
      <c r="I410" s="59">
        <v>0</v>
      </c>
    </row>
    <row r="411" spans="1:20" ht="15.75">
      <c r="A411" s="68" t="s">
        <v>79</v>
      </c>
      <c r="B411" s="13">
        <v>902</v>
      </c>
      <c r="C411" s="14" t="s">
        <v>106</v>
      </c>
      <c r="D411" s="14" t="s">
        <v>106</v>
      </c>
      <c r="E411" s="40"/>
      <c r="F411" s="62"/>
      <c r="G411" s="59">
        <f>G412+G419+G415</f>
        <v>2030.8</v>
      </c>
      <c r="H411" s="59">
        <f>H412+H419+H415</f>
        <v>229.9</v>
      </c>
      <c r="I411" s="59">
        <f t="shared" si="30"/>
        <v>11.320661808154423</v>
      </c>
    </row>
    <row r="412" spans="1:20" ht="72">
      <c r="A412" s="103" t="s">
        <v>385</v>
      </c>
      <c r="B412" s="13">
        <v>902</v>
      </c>
      <c r="C412" s="14" t="s">
        <v>106</v>
      </c>
      <c r="D412" s="14" t="s">
        <v>106</v>
      </c>
      <c r="E412" s="20" t="s">
        <v>215</v>
      </c>
      <c r="F412" s="62"/>
      <c r="G412" s="59">
        <f>G413</f>
        <v>1109</v>
      </c>
      <c r="H412" s="59">
        <f>H413</f>
        <v>226.3</v>
      </c>
      <c r="I412" s="59">
        <f t="shared" si="30"/>
        <v>20.405770964833184</v>
      </c>
    </row>
    <row r="413" spans="1:20" s="4" customFormat="1" ht="27">
      <c r="A413" s="23" t="s">
        <v>85</v>
      </c>
      <c r="B413" s="51">
        <v>902</v>
      </c>
      <c r="C413" s="52" t="s">
        <v>106</v>
      </c>
      <c r="D413" s="52" t="s">
        <v>106</v>
      </c>
      <c r="E413" s="53" t="s">
        <v>216</v>
      </c>
      <c r="F413" s="63"/>
      <c r="G413" s="60">
        <f>G414</f>
        <v>1109</v>
      </c>
      <c r="H413" s="60">
        <f>H414</f>
        <v>226.3</v>
      </c>
      <c r="I413" s="59">
        <f t="shared" si="30"/>
        <v>20.405770964833184</v>
      </c>
      <c r="O413" s="6"/>
      <c r="P413" s="6"/>
      <c r="Q413" s="6"/>
      <c r="R413" s="6"/>
      <c r="S413" s="6"/>
      <c r="T413" s="6"/>
    </row>
    <row r="414" spans="1:20" ht="39.75" thickBot="1">
      <c r="A414" s="54" t="s">
        <v>77</v>
      </c>
      <c r="B414" s="38">
        <v>902</v>
      </c>
      <c r="C414" s="39" t="s">
        <v>106</v>
      </c>
      <c r="D414" s="39" t="s">
        <v>106</v>
      </c>
      <c r="E414" s="40" t="s">
        <v>217</v>
      </c>
      <c r="F414" s="62">
        <v>600</v>
      </c>
      <c r="G414" s="58">
        <v>1109</v>
      </c>
      <c r="H414" s="58">
        <v>226.3</v>
      </c>
      <c r="I414" s="59">
        <f t="shared" si="30"/>
        <v>20.405770964833184</v>
      </c>
      <c r="O414" s="6"/>
      <c r="P414" s="6"/>
      <c r="Q414" s="6"/>
      <c r="R414" s="6"/>
      <c r="S414" s="6"/>
      <c r="T414" s="6"/>
    </row>
    <row r="415" spans="1:20" ht="48" thickBot="1">
      <c r="A415" s="86" t="s">
        <v>305</v>
      </c>
      <c r="B415" s="13">
        <v>902</v>
      </c>
      <c r="C415" s="14" t="s">
        <v>106</v>
      </c>
      <c r="D415" s="14" t="s">
        <v>106</v>
      </c>
      <c r="E415" s="20" t="s">
        <v>154</v>
      </c>
      <c r="F415" s="62"/>
      <c r="G415" s="59">
        <f t="shared" ref="G415:H417" si="32">G416</f>
        <v>55</v>
      </c>
      <c r="H415" s="59">
        <f t="shared" si="32"/>
        <v>3.6</v>
      </c>
      <c r="I415" s="59">
        <f t="shared" si="30"/>
        <v>6.5454545454545459</v>
      </c>
      <c r="O415" s="4"/>
      <c r="P415" s="4"/>
      <c r="Q415" s="4"/>
      <c r="R415" s="4"/>
      <c r="S415" s="4"/>
      <c r="T415" s="4"/>
    </row>
    <row r="416" spans="1:20" ht="63.75" thickBot="1">
      <c r="A416" s="72" t="s">
        <v>306</v>
      </c>
      <c r="B416" s="73">
        <v>902</v>
      </c>
      <c r="C416" s="14" t="s">
        <v>106</v>
      </c>
      <c r="D416" s="14" t="s">
        <v>106</v>
      </c>
      <c r="E416" s="20" t="s">
        <v>155</v>
      </c>
      <c r="F416" s="62"/>
      <c r="G416" s="58">
        <f t="shared" si="32"/>
        <v>55</v>
      </c>
      <c r="H416" s="58">
        <f t="shared" si="32"/>
        <v>3.6</v>
      </c>
      <c r="I416" s="59">
        <f t="shared" si="30"/>
        <v>6.5454545454545459</v>
      </c>
      <c r="O416" s="4"/>
      <c r="P416" s="4"/>
      <c r="Q416" s="4"/>
      <c r="R416" s="4"/>
      <c r="S416" s="4"/>
      <c r="T416" s="4"/>
    </row>
    <row r="417" spans="1:20" ht="63.75" thickBot="1">
      <c r="A417" s="74" t="s">
        <v>307</v>
      </c>
      <c r="B417" s="51">
        <v>902</v>
      </c>
      <c r="C417" s="52" t="s">
        <v>106</v>
      </c>
      <c r="D417" s="52" t="s">
        <v>106</v>
      </c>
      <c r="E417" s="53" t="s">
        <v>156</v>
      </c>
      <c r="F417" s="63"/>
      <c r="G417" s="58">
        <f t="shared" si="32"/>
        <v>55</v>
      </c>
      <c r="H417" s="58">
        <f t="shared" si="32"/>
        <v>3.6</v>
      </c>
      <c r="I417" s="59">
        <f t="shared" si="30"/>
        <v>6.5454545454545459</v>
      </c>
      <c r="O417" s="4"/>
      <c r="P417" s="4"/>
      <c r="Q417" s="4"/>
      <c r="R417" s="4"/>
      <c r="S417" s="4"/>
      <c r="T417" s="4"/>
    </row>
    <row r="418" spans="1:20" ht="39">
      <c r="A418" s="54" t="s">
        <v>77</v>
      </c>
      <c r="B418" s="38">
        <v>902</v>
      </c>
      <c r="C418" s="39" t="s">
        <v>106</v>
      </c>
      <c r="D418" s="39" t="s">
        <v>106</v>
      </c>
      <c r="E418" s="40" t="s">
        <v>157</v>
      </c>
      <c r="F418" s="64">
        <v>600</v>
      </c>
      <c r="G418" s="58">
        <v>55</v>
      </c>
      <c r="H418" s="58">
        <v>3.6</v>
      </c>
      <c r="I418" s="59">
        <f t="shared" si="30"/>
        <v>6.5454545454545459</v>
      </c>
      <c r="O418" s="4"/>
      <c r="P418" s="4"/>
      <c r="Q418" s="4"/>
      <c r="R418" s="4"/>
      <c r="S418" s="4"/>
      <c r="T418" s="4"/>
    </row>
    <row r="419" spans="1:20" ht="85.5">
      <c r="A419" s="97" t="s">
        <v>335</v>
      </c>
      <c r="B419" s="13">
        <v>902</v>
      </c>
      <c r="C419" s="14" t="s">
        <v>106</v>
      </c>
      <c r="D419" s="14" t="s">
        <v>106</v>
      </c>
      <c r="E419" s="20" t="s">
        <v>214</v>
      </c>
      <c r="F419" s="62"/>
      <c r="G419" s="59">
        <f t="shared" ref="G419:H421" si="33">G420</f>
        <v>866.8</v>
      </c>
      <c r="H419" s="59">
        <f t="shared" si="33"/>
        <v>0</v>
      </c>
      <c r="I419" s="59">
        <f t="shared" si="30"/>
        <v>0</v>
      </c>
    </row>
    <row r="420" spans="1:20" ht="25.5">
      <c r="A420" s="98" t="s">
        <v>212</v>
      </c>
      <c r="B420" s="13">
        <v>902</v>
      </c>
      <c r="C420" s="14" t="s">
        <v>106</v>
      </c>
      <c r="D420" s="14" t="s">
        <v>106</v>
      </c>
      <c r="E420" s="20" t="s">
        <v>213</v>
      </c>
      <c r="F420" s="62"/>
      <c r="G420" s="59">
        <f t="shared" si="33"/>
        <v>866.8</v>
      </c>
      <c r="H420" s="59">
        <f t="shared" si="33"/>
        <v>0</v>
      </c>
      <c r="I420" s="59">
        <f t="shared" si="30"/>
        <v>0</v>
      </c>
    </row>
    <row r="421" spans="1:20" ht="47.25">
      <c r="A421" s="81" t="s">
        <v>280</v>
      </c>
      <c r="B421" s="13">
        <v>902</v>
      </c>
      <c r="C421" s="14" t="s">
        <v>106</v>
      </c>
      <c r="D421" s="14" t="s">
        <v>106</v>
      </c>
      <c r="E421" s="20" t="s">
        <v>281</v>
      </c>
      <c r="F421" s="62"/>
      <c r="G421" s="58">
        <f t="shared" si="33"/>
        <v>866.8</v>
      </c>
      <c r="H421" s="58">
        <f t="shared" si="33"/>
        <v>0</v>
      </c>
      <c r="I421" s="59">
        <f t="shared" si="30"/>
        <v>0</v>
      </c>
    </row>
    <row r="422" spans="1:20" ht="39">
      <c r="A422" s="54" t="s">
        <v>77</v>
      </c>
      <c r="B422" s="38">
        <v>902</v>
      </c>
      <c r="C422" s="39" t="s">
        <v>106</v>
      </c>
      <c r="D422" s="39" t="s">
        <v>106</v>
      </c>
      <c r="E422" s="40" t="s">
        <v>281</v>
      </c>
      <c r="F422" s="62">
        <v>600</v>
      </c>
      <c r="G422" s="58">
        <v>866.8</v>
      </c>
      <c r="H422" s="58">
        <v>0</v>
      </c>
      <c r="I422" s="59">
        <f t="shared" si="30"/>
        <v>0</v>
      </c>
    </row>
    <row r="423" spans="1:20" ht="15.75">
      <c r="A423" s="68" t="s">
        <v>86</v>
      </c>
      <c r="B423" s="13">
        <v>902</v>
      </c>
      <c r="C423" s="14" t="s">
        <v>109</v>
      </c>
      <c r="D423" s="39"/>
      <c r="E423" s="40"/>
      <c r="F423" s="62"/>
      <c r="G423" s="59">
        <f>G424</f>
        <v>8249.1999999999989</v>
      </c>
      <c r="H423" s="59">
        <f>H424</f>
        <v>1759.2</v>
      </c>
      <c r="I423" s="59">
        <f t="shared" si="30"/>
        <v>21.325704310721044</v>
      </c>
    </row>
    <row r="424" spans="1:20" ht="15.75">
      <c r="A424" s="68" t="s">
        <v>87</v>
      </c>
      <c r="B424" s="13">
        <v>902</v>
      </c>
      <c r="C424" s="14" t="s">
        <v>109</v>
      </c>
      <c r="D424" s="14" t="s">
        <v>102</v>
      </c>
      <c r="E424" s="40"/>
      <c r="F424" s="62"/>
      <c r="G424" s="59">
        <f>G425+G451+G456+G446</f>
        <v>8249.1999999999989</v>
      </c>
      <c r="H424" s="59">
        <f>H425+H451+H456+H446</f>
        <v>1759.2</v>
      </c>
      <c r="I424" s="59">
        <f t="shared" si="30"/>
        <v>21.325704310721044</v>
      </c>
    </row>
    <row r="425" spans="1:20" ht="72">
      <c r="A425" s="103" t="s">
        <v>379</v>
      </c>
      <c r="B425" s="13">
        <v>902</v>
      </c>
      <c r="C425" s="14" t="s">
        <v>109</v>
      </c>
      <c r="D425" s="14" t="s">
        <v>102</v>
      </c>
      <c r="E425" s="20" t="s">
        <v>221</v>
      </c>
      <c r="F425" s="62"/>
      <c r="G425" s="59">
        <f>G426+G428+G430+G434+G436+G440+G442+G444</f>
        <v>8173.1999999999989</v>
      </c>
      <c r="H425" s="59">
        <f>H426+H428+H430+H434+H436+H440+H442+H444</f>
        <v>1759.2</v>
      </c>
      <c r="I425" s="59">
        <f t="shared" si="30"/>
        <v>21.524005285567469</v>
      </c>
    </row>
    <row r="426" spans="1:20" ht="27">
      <c r="A426" s="23" t="s">
        <v>88</v>
      </c>
      <c r="B426" s="51">
        <v>902</v>
      </c>
      <c r="C426" s="52" t="s">
        <v>109</v>
      </c>
      <c r="D426" s="52" t="s">
        <v>102</v>
      </c>
      <c r="E426" s="53" t="s">
        <v>222</v>
      </c>
      <c r="F426" s="63"/>
      <c r="G426" s="60">
        <f>G427</f>
        <v>3276.2</v>
      </c>
      <c r="H426" s="60">
        <f>H427</f>
        <v>716.4</v>
      </c>
      <c r="I426" s="59">
        <f t="shared" si="30"/>
        <v>21.866796898846225</v>
      </c>
    </row>
    <row r="427" spans="1:20" ht="39">
      <c r="A427" s="54" t="s">
        <v>77</v>
      </c>
      <c r="B427" s="38">
        <v>902</v>
      </c>
      <c r="C427" s="39" t="s">
        <v>109</v>
      </c>
      <c r="D427" s="39" t="s">
        <v>102</v>
      </c>
      <c r="E427" s="40" t="s">
        <v>222</v>
      </c>
      <c r="F427" s="62">
        <v>600</v>
      </c>
      <c r="G427" s="58">
        <v>3276.2</v>
      </c>
      <c r="H427" s="58">
        <v>716.4</v>
      </c>
      <c r="I427" s="59">
        <f t="shared" si="30"/>
        <v>21.866796898846225</v>
      </c>
    </row>
    <row r="428" spans="1:20" ht="54">
      <c r="A428" s="23" t="s">
        <v>89</v>
      </c>
      <c r="B428" s="13">
        <v>902</v>
      </c>
      <c r="C428" s="14" t="s">
        <v>109</v>
      </c>
      <c r="D428" s="14" t="s">
        <v>102</v>
      </c>
      <c r="E428" s="53" t="s">
        <v>223</v>
      </c>
      <c r="F428" s="62"/>
      <c r="G428" s="59">
        <f>G429</f>
        <v>1930</v>
      </c>
      <c r="H428" s="59">
        <f>H429</f>
        <v>360.7</v>
      </c>
      <c r="I428" s="59">
        <f t="shared" si="30"/>
        <v>18.689119170984455</v>
      </c>
    </row>
    <row r="429" spans="1:20" ht="39">
      <c r="A429" s="54" t="s">
        <v>77</v>
      </c>
      <c r="B429" s="38">
        <v>902</v>
      </c>
      <c r="C429" s="39" t="s">
        <v>109</v>
      </c>
      <c r="D429" s="39" t="s">
        <v>102</v>
      </c>
      <c r="E429" s="40" t="s">
        <v>224</v>
      </c>
      <c r="F429" s="62">
        <v>600</v>
      </c>
      <c r="G429" s="58">
        <v>1930</v>
      </c>
      <c r="H429" s="58">
        <v>360.7</v>
      </c>
      <c r="I429" s="59">
        <f t="shared" si="30"/>
        <v>18.689119170984455</v>
      </c>
    </row>
    <row r="430" spans="1:20" ht="27">
      <c r="A430" s="23" t="s">
        <v>90</v>
      </c>
      <c r="B430" s="51">
        <v>902</v>
      </c>
      <c r="C430" s="52" t="s">
        <v>109</v>
      </c>
      <c r="D430" s="52" t="s">
        <v>102</v>
      </c>
      <c r="E430" s="53" t="s">
        <v>226</v>
      </c>
      <c r="F430" s="63"/>
      <c r="G430" s="60">
        <f>G431+G432+G433</f>
        <v>583.59999999999991</v>
      </c>
      <c r="H430" s="60">
        <f>H431+H432+H433</f>
        <v>223.8</v>
      </c>
      <c r="I430" s="59">
        <f t="shared" si="30"/>
        <v>38.348183687457173</v>
      </c>
    </row>
    <row r="431" spans="1:20" ht="64.5">
      <c r="A431" s="54" t="s">
        <v>38</v>
      </c>
      <c r="B431" s="38">
        <v>902</v>
      </c>
      <c r="C431" s="39" t="s">
        <v>109</v>
      </c>
      <c r="D431" s="39" t="s">
        <v>102</v>
      </c>
      <c r="E431" s="40" t="s">
        <v>226</v>
      </c>
      <c r="F431" s="62">
        <v>100</v>
      </c>
      <c r="G431" s="58">
        <v>386.4</v>
      </c>
      <c r="H431" s="58">
        <v>147</v>
      </c>
      <c r="I431" s="59">
        <f t="shared" si="30"/>
        <v>38.04347826086957</v>
      </c>
    </row>
    <row r="432" spans="1:20" ht="26.25">
      <c r="A432" s="54" t="s">
        <v>33</v>
      </c>
      <c r="B432" s="38">
        <v>902</v>
      </c>
      <c r="C432" s="39" t="s">
        <v>109</v>
      </c>
      <c r="D432" s="39" t="s">
        <v>102</v>
      </c>
      <c r="E432" s="40" t="s">
        <v>226</v>
      </c>
      <c r="F432" s="62">
        <v>200</v>
      </c>
      <c r="G432" s="58">
        <v>197.2</v>
      </c>
      <c r="H432" s="58">
        <v>76.8</v>
      </c>
      <c r="I432" s="59">
        <f t="shared" si="30"/>
        <v>38.945233265720077</v>
      </c>
    </row>
    <row r="433" spans="1:9" ht="15.75">
      <c r="A433" s="54" t="s">
        <v>31</v>
      </c>
      <c r="B433" s="38">
        <v>902</v>
      </c>
      <c r="C433" s="39" t="s">
        <v>109</v>
      </c>
      <c r="D433" s="39" t="s">
        <v>102</v>
      </c>
      <c r="E433" s="40" t="s">
        <v>226</v>
      </c>
      <c r="F433" s="62">
        <v>800</v>
      </c>
      <c r="G433" s="58"/>
      <c r="H433" s="58"/>
      <c r="I433" s="59">
        <v>0</v>
      </c>
    </row>
    <row r="434" spans="1:9" ht="40.5">
      <c r="A434" s="23" t="s">
        <v>40</v>
      </c>
      <c r="B434" s="51">
        <v>902</v>
      </c>
      <c r="C434" s="52" t="s">
        <v>109</v>
      </c>
      <c r="D434" s="52" t="s">
        <v>102</v>
      </c>
      <c r="E434" s="53" t="s">
        <v>225</v>
      </c>
      <c r="F434" s="63"/>
      <c r="G434" s="60">
        <f>G435</f>
        <v>0</v>
      </c>
      <c r="H434" s="60">
        <f>H435</f>
        <v>0</v>
      </c>
      <c r="I434" s="59">
        <v>0</v>
      </c>
    </row>
    <row r="435" spans="1:9" ht="15.75">
      <c r="A435" s="54" t="s">
        <v>31</v>
      </c>
      <c r="B435" s="38">
        <v>902</v>
      </c>
      <c r="C435" s="39" t="s">
        <v>109</v>
      </c>
      <c r="D435" s="39" t="s">
        <v>102</v>
      </c>
      <c r="E435" s="40" t="s">
        <v>225</v>
      </c>
      <c r="F435" s="62">
        <v>800</v>
      </c>
      <c r="G435" s="58"/>
      <c r="H435" s="58"/>
      <c r="I435" s="59"/>
    </row>
    <row r="436" spans="1:9" ht="40.5" customHeight="1">
      <c r="A436" s="68" t="s">
        <v>91</v>
      </c>
      <c r="B436" s="13">
        <v>902</v>
      </c>
      <c r="C436" s="14" t="s">
        <v>109</v>
      </c>
      <c r="D436" s="14" t="s">
        <v>102</v>
      </c>
      <c r="E436" s="53" t="s">
        <v>227</v>
      </c>
      <c r="F436" s="62"/>
      <c r="G436" s="59">
        <f>G437+G438+G439</f>
        <v>1705.3999999999999</v>
      </c>
      <c r="H436" s="59">
        <f>H437+H438+H439</f>
        <v>307.10000000000002</v>
      </c>
      <c r="I436" s="59">
        <f t="shared" si="30"/>
        <v>18.007505570540637</v>
      </c>
    </row>
    <row r="437" spans="1:9" ht="64.5">
      <c r="A437" s="54" t="s">
        <v>38</v>
      </c>
      <c r="B437" s="38">
        <v>902</v>
      </c>
      <c r="C437" s="39" t="s">
        <v>109</v>
      </c>
      <c r="D437" s="39" t="s">
        <v>102</v>
      </c>
      <c r="E437" s="40" t="s">
        <v>227</v>
      </c>
      <c r="F437" s="62">
        <v>100</v>
      </c>
      <c r="G437" s="58">
        <v>1515.6</v>
      </c>
      <c r="H437" s="58">
        <v>267.60000000000002</v>
      </c>
      <c r="I437" s="59">
        <f t="shared" si="30"/>
        <v>17.656373713380841</v>
      </c>
    </row>
    <row r="438" spans="1:9" ht="26.25">
      <c r="A438" s="54" t="s">
        <v>33</v>
      </c>
      <c r="B438" s="38">
        <v>902</v>
      </c>
      <c r="C438" s="39" t="s">
        <v>109</v>
      </c>
      <c r="D438" s="39" t="s">
        <v>102</v>
      </c>
      <c r="E438" s="40" t="s">
        <v>227</v>
      </c>
      <c r="F438" s="62">
        <v>200</v>
      </c>
      <c r="G438" s="58">
        <v>189.8</v>
      </c>
      <c r="H438" s="58">
        <v>39.5</v>
      </c>
      <c r="I438" s="59">
        <f t="shared" si="30"/>
        <v>20.811380400421495</v>
      </c>
    </row>
    <row r="439" spans="1:9" ht="15.75">
      <c r="A439" s="54" t="s">
        <v>31</v>
      </c>
      <c r="B439" s="38">
        <v>902</v>
      </c>
      <c r="C439" s="39" t="s">
        <v>109</v>
      </c>
      <c r="D439" s="39" t="s">
        <v>102</v>
      </c>
      <c r="E439" s="40" t="s">
        <v>227</v>
      </c>
      <c r="F439" s="62">
        <v>800</v>
      </c>
      <c r="G439" s="58"/>
      <c r="H439" s="58"/>
      <c r="I439" s="59"/>
    </row>
    <row r="440" spans="1:9" ht="40.5">
      <c r="A440" s="23" t="s">
        <v>40</v>
      </c>
      <c r="B440" s="51">
        <v>902</v>
      </c>
      <c r="C440" s="52" t="s">
        <v>109</v>
      </c>
      <c r="D440" s="52" t="s">
        <v>102</v>
      </c>
      <c r="E440" s="53" t="s">
        <v>225</v>
      </c>
      <c r="F440" s="63"/>
      <c r="G440" s="60">
        <f>G441</f>
        <v>8</v>
      </c>
      <c r="H440" s="60">
        <f>H441</f>
        <v>0</v>
      </c>
      <c r="I440" s="59">
        <f t="shared" si="30"/>
        <v>0</v>
      </c>
    </row>
    <row r="441" spans="1:9" ht="15.75">
      <c r="A441" s="54" t="s">
        <v>31</v>
      </c>
      <c r="B441" s="38">
        <v>902</v>
      </c>
      <c r="C441" s="39" t="s">
        <v>109</v>
      </c>
      <c r="D441" s="39" t="s">
        <v>102</v>
      </c>
      <c r="E441" s="40" t="s">
        <v>225</v>
      </c>
      <c r="F441" s="62">
        <v>800</v>
      </c>
      <c r="G441" s="58">
        <v>8</v>
      </c>
      <c r="H441" s="58"/>
      <c r="I441" s="59">
        <f t="shared" si="30"/>
        <v>0</v>
      </c>
    </row>
    <row r="442" spans="1:9" ht="54">
      <c r="A442" s="23" t="s">
        <v>92</v>
      </c>
      <c r="B442" s="38">
        <v>902</v>
      </c>
      <c r="C442" s="39" t="s">
        <v>109</v>
      </c>
      <c r="D442" s="39" t="s">
        <v>102</v>
      </c>
      <c r="E442" s="53" t="s">
        <v>228</v>
      </c>
      <c r="F442" s="62"/>
      <c r="G442" s="59">
        <f>G443</f>
        <v>620</v>
      </c>
      <c r="H442" s="59">
        <f>H443</f>
        <v>151.19999999999999</v>
      </c>
      <c r="I442" s="59">
        <f t="shared" si="30"/>
        <v>24.387096774193548</v>
      </c>
    </row>
    <row r="443" spans="1:9" ht="64.5">
      <c r="A443" s="54" t="s">
        <v>38</v>
      </c>
      <c r="B443" s="38">
        <v>902</v>
      </c>
      <c r="C443" s="39" t="s">
        <v>109</v>
      </c>
      <c r="D443" s="39" t="s">
        <v>102</v>
      </c>
      <c r="E443" s="40" t="s">
        <v>228</v>
      </c>
      <c r="F443" s="62">
        <v>100</v>
      </c>
      <c r="G443" s="58">
        <v>620</v>
      </c>
      <c r="H443" s="58">
        <v>151.19999999999999</v>
      </c>
      <c r="I443" s="59">
        <f t="shared" si="30"/>
        <v>24.387096774193548</v>
      </c>
    </row>
    <row r="444" spans="1:9" ht="40.5">
      <c r="A444" s="23" t="s">
        <v>6</v>
      </c>
      <c r="B444" s="13">
        <v>902</v>
      </c>
      <c r="C444" s="14" t="s">
        <v>109</v>
      </c>
      <c r="D444" s="14" t="s">
        <v>102</v>
      </c>
      <c r="E444" s="20" t="s">
        <v>7</v>
      </c>
      <c r="F444" s="62"/>
      <c r="G444" s="59">
        <f>G445</f>
        <v>50</v>
      </c>
      <c r="H444" s="59">
        <f>H445</f>
        <v>0</v>
      </c>
      <c r="I444" s="59">
        <f t="shared" si="30"/>
        <v>0</v>
      </c>
    </row>
    <row r="445" spans="1:9" ht="64.5">
      <c r="A445" s="54" t="s">
        <v>38</v>
      </c>
      <c r="B445" s="38">
        <v>902</v>
      </c>
      <c r="C445" s="39" t="s">
        <v>109</v>
      </c>
      <c r="D445" s="39" t="s">
        <v>102</v>
      </c>
      <c r="E445" s="40" t="s">
        <v>7</v>
      </c>
      <c r="F445" s="62">
        <v>100</v>
      </c>
      <c r="G445" s="58">
        <v>50</v>
      </c>
      <c r="H445" s="58"/>
      <c r="I445" s="59">
        <f t="shared" si="30"/>
        <v>0</v>
      </c>
    </row>
    <row r="446" spans="1:9" ht="78.75">
      <c r="A446" s="75" t="s">
        <v>337</v>
      </c>
      <c r="B446" s="13">
        <v>902</v>
      </c>
      <c r="C446" s="14" t="s">
        <v>109</v>
      </c>
      <c r="D446" s="14" t="s">
        <v>102</v>
      </c>
      <c r="E446" s="20" t="s">
        <v>159</v>
      </c>
      <c r="F446" s="62"/>
      <c r="G446" s="59">
        <f>G447</f>
        <v>30</v>
      </c>
      <c r="H446" s="59">
        <f>H447</f>
        <v>0</v>
      </c>
      <c r="I446" s="59">
        <f t="shared" si="30"/>
        <v>0</v>
      </c>
    </row>
    <row r="447" spans="1:9" ht="110.25">
      <c r="A447" s="77" t="s">
        <v>158</v>
      </c>
      <c r="B447" s="13">
        <v>902</v>
      </c>
      <c r="C447" s="14" t="s">
        <v>109</v>
      </c>
      <c r="D447" s="14" t="s">
        <v>102</v>
      </c>
      <c r="E447" s="20" t="s">
        <v>160</v>
      </c>
      <c r="F447" s="62"/>
      <c r="G447" s="59">
        <f>G448</f>
        <v>30</v>
      </c>
      <c r="H447" s="59">
        <f>H448</f>
        <v>0</v>
      </c>
      <c r="I447" s="59">
        <f t="shared" si="30"/>
        <v>0</v>
      </c>
    </row>
    <row r="448" spans="1:9" ht="40.5">
      <c r="A448" s="50" t="s">
        <v>48</v>
      </c>
      <c r="B448" s="51">
        <v>902</v>
      </c>
      <c r="C448" s="52" t="s">
        <v>109</v>
      </c>
      <c r="D448" s="52" t="s">
        <v>102</v>
      </c>
      <c r="E448" s="53" t="s">
        <v>161</v>
      </c>
      <c r="F448" s="63"/>
      <c r="G448" s="60">
        <f>G449+G450</f>
        <v>30</v>
      </c>
      <c r="H448" s="60">
        <f>H449+H450</f>
        <v>0</v>
      </c>
      <c r="I448" s="59">
        <f t="shared" si="30"/>
        <v>0</v>
      </c>
    </row>
    <row r="449" spans="1:9" ht="26.25">
      <c r="A449" s="71" t="s">
        <v>33</v>
      </c>
      <c r="B449" s="38">
        <v>902</v>
      </c>
      <c r="C449" s="39" t="s">
        <v>109</v>
      </c>
      <c r="D449" s="39" t="s">
        <v>102</v>
      </c>
      <c r="E449" s="40" t="s">
        <v>162</v>
      </c>
      <c r="F449" s="64">
        <v>200</v>
      </c>
      <c r="G449" s="58">
        <v>5</v>
      </c>
      <c r="H449" s="58"/>
      <c r="I449" s="59">
        <f t="shared" si="30"/>
        <v>0</v>
      </c>
    </row>
    <row r="450" spans="1:9" ht="39">
      <c r="A450" s="54" t="s">
        <v>77</v>
      </c>
      <c r="B450" s="38">
        <v>902</v>
      </c>
      <c r="C450" s="39" t="s">
        <v>109</v>
      </c>
      <c r="D450" s="39" t="s">
        <v>102</v>
      </c>
      <c r="E450" s="40" t="s">
        <v>161</v>
      </c>
      <c r="F450" s="62">
        <v>600</v>
      </c>
      <c r="G450" s="58">
        <v>25</v>
      </c>
      <c r="H450" s="58"/>
      <c r="I450" s="59">
        <f t="shared" si="30"/>
        <v>0</v>
      </c>
    </row>
    <row r="451" spans="1:9" ht="57">
      <c r="A451" s="97" t="s">
        <v>377</v>
      </c>
      <c r="B451" s="73">
        <v>902</v>
      </c>
      <c r="C451" s="14" t="s">
        <v>109</v>
      </c>
      <c r="D451" s="14" t="s">
        <v>102</v>
      </c>
      <c r="E451" s="20" t="s">
        <v>218</v>
      </c>
      <c r="F451" s="62"/>
      <c r="G451" s="59">
        <f>G452</f>
        <v>27</v>
      </c>
      <c r="H451" s="59">
        <f>H452</f>
        <v>0</v>
      </c>
      <c r="I451" s="59">
        <f t="shared" si="30"/>
        <v>0</v>
      </c>
    </row>
    <row r="452" spans="1:9" ht="38.25">
      <c r="A452" s="98" t="s">
        <v>163</v>
      </c>
      <c r="B452" s="73">
        <v>902</v>
      </c>
      <c r="C452" s="14" t="s">
        <v>109</v>
      </c>
      <c r="D452" s="14" t="s">
        <v>102</v>
      </c>
      <c r="E452" s="20" t="s">
        <v>164</v>
      </c>
      <c r="F452" s="62"/>
      <c r="G452" s="58">
        <f>G453</f>
        <v>27</v>
      </c>
      <c r="H452" s="58">
        <f>H453</f>
        <v>0</v>
      </c>
      <c r="I452" s="59">
        <f t="shared" si="30"/>
        <v>0</v>
      </c>
    </row>
    <row r="453" spans="1:9" ht="41.25" thickBot="1">
      <c r="A453" s="80" t="s">
        <v>49</v>
      </c>
      <c r="B453" s="51">
        <v>902</v>
      </c>
      <c r="C453" s="52" t="s">
        <v>109</v>
      </c>
      <c r="D453" s="52" t="s">
        <v>102</v>
      </c>
      <c r="E453" s="53" t="s">
        <v>165</v>
      </c>
      <c r="F453" s="62"/>
      <c r="G453" s="58">
        <f>G454+G455</f>
        <v>27</v>
      </c>
      <c r="H453" s="58">
        <f>H454+H455</f>
        <v>0</v>
      </c>
      <c r="I453" s="59">
        <f t="shared" si="30"/>
        <v>0</v>
      </c>
    </row>
    <row r="454" spans="1:9" ht="26.25">
      <c r="A454" s="105" t="s">
        <v>33</v>
      </c>
      <c r="B454" s="38">
        <v>902</v>
      </c>
      <c r="C454" s="39" t="s">
        <v>109</v>
      </c>
      <c r="D454" s="39" t="s">
        <v>102</v>
      </c>
      <c r="E454" s="40" t="s">
        <v>165</v>
      </c>
      <c r="F454" s="62">
        <v>200</v>
      </c>
      <c r="G454" s="58">
        <v>0.5</v>
      </c>
      <c r="H454" s="58"/>
      <c r="I454" s="59">
        <f t="shared" ref="I454:I496" si="34">H454/G454*100</f>
        <v>0</v>
      </c>
    </row>
    <row r="455" spans="1:9" ht="39">
      <c r="A455" s="54" t="s">
        <v>77</v>
      </c>
      <c r="B455" s="38">
        <v>902</v>
      </c>
      <c r="C455" s="39" t="s">
        <v>109</v>
      </c>
      <c r="D455" s="39" t="s">
        <v>102</v>
      </c>
      <c r="E455" s="40" t="s">
        <v>165</v>
      </c>
      <c r="F455" s="62">
        <v>600</v>
      </c>
      <c r="G455" s="58">
        <v>26.5</v>
      </c>
      <c r="H455" s="58"/>
      <c r="I455" s="59">
        <f t="shared" si="34"/>
        <v>0</v>
      </c>
    </row>
    <row r="456" spans="1:9" ht="65.25" thickBot="1">
      <c r="A456" s="78" t="s">
        <v>314</v>
      </c>
      <c r="B456" s="13">
        <v>902</v>
      </c>
      <c r="C456" s="14" t="s">
        <v>109</v>
      </c>
      <c r="D456" s="14" t="s">
        <v>102</v>
      </c>
      <c r="E456" s="20" t="s">
        <v>220</v>
      </c>
      <c r="F456" s="62"/>
      <c r="G456" s="59">
        <f>G457</f>
        <v>19</v>
      </c>
      <c r="H456" s="59">
        <f>H457</f>
        <v>0</v>
      </c>
      <c r="I456" s="59">
        <f t="shared" si="34"/>
        <v>0</v>
      </c>
    </row>
    <row r="457" spans="1:9" ht="77.25" thickBot="1">
      <c r="A457" s="79" t="s">
        <v>304</v>
      </c>
      <c r="B457" s="13">
        <v>902</v>
      </c>
      <c r="C457" s="14" t="s">
        <v>109</v>
      </c>
      <c r="D457" s="14" t="s">
        <v>102</v>
      </c>
      <c r="E457" s="20" t="s">
        <v>198</v>
      </c>
      <c r="F457" s="62"/>
      <c r="G457" s="59">
        <f>G458</f>
        <v>19</v>
      </c>
      <c r="H457" s="59">
        <f>H458</f>
        <v>0</v>
      </c>
      <c r="I457" s="59">
        <f t="shared" si="34"/>
        <v>0</v>
      </c>
    </row>
    <row r="458" spans="1:9" ht="54.75" thickBot="1">
      <c r="A458" s="80" t="s">
        <v>219</v>
      </c>
      <c r="B458" s="51">
        <v>902</v>
      </c>
      <c r="C458" s="52" t="s">
        <v>109</v>
      </c>
      <c r="D458" s="52" t="s">
        <v>102</v>
      </c>
      <c r="E458" s="53" t="s">
        <v>199</v>
      </c>
      <c r="F458" s="63"/>
      <c r="G458" s="60">
        <f>G459+G460</f>
        <v>19</v>
      </c>
      <c r="H458" s="60">
        <f>H459+H460</f>
        <v>0</v>
      </c>
      <c r="I458" s="59">
        <f t="shared" si="34"/>
        <v>0</v>
      </c>
    </row>
    <row r="459" spans="1:9" ht="26.25">
      <c r="A459" s="71" t="s">
        <v>33</v>
      </c>
      <c r="B459" s="38">
        <v>902</v>
      </c>
      <c r="C459" s="39" t="s">
        <v>109</v>
      </c>
      <c r="D459" s="39" t="s">
        <v>102</v>
      </c>
      <c r="E459" s="40" t="s">
        <v>199</v>
      </c>
      <c r="F459" s="62">
        <v>200</v>
      </c>
      <c r="G459" s="58">
        <v>5</v>
      </c>
      <c r="H459" s="58"/>
      <c r="I459" s="59">
        <f t="shared" si="34"/>
        <v>0</v>
      </c>
    </row>
    <row r="460" spans="1:9" ht="39">
      <c r="A460" s="54" t="s">
        <v>77</v>
      </c>
      <c r="B460" s="38">
        <v>902</v>
      </c>
      <c r="C460" s="39" t="s">
        <v>109</v>
      </c>
      <c r="D460" s="39" t="s">
        <v>102</v>
      </c>
      <c r="E460" s="40" t="s">
        <v>199</v>
      </c>
      <c r="F460" s="62">
        <v>600</v>
      </c>
      <c r="G460" s="58">
        <v>14</v>
      </c>
      <c r="H460" s="58"/>
      <c r="I460" s="59">
        <f t="shared" si="34"/>
        <v>0</v>
      </c>
    </row>
    <row r="461" spans="1:9" ht="15.75">
      <c r="A461" s="23" t="s">
        <v>71</v>
      </c>
      <c r="B461" s="13">
        <v>902</v>
      </c>
      <c r="C461" s="14"/>
      <c r="D461" s="14"/>
      <c r="E461" s="20"/>
      <c r="F461" s="62"/>
      <c r="G461" s="59">
        <f>G423+G404</f>
        <v>13725.8</v>
      </c>
      <c r="H461" s="59">
        <f>H423+H404</f>
        <v>3043.4</v>
      </c>
      <c r="I461" s="59">
        <f t="shared" si="34"/>
        <v>22.172842384414754</v>
      </c>
    </row>
    <row r="462" spans="1:9" ht="15.75">
      <c r="A462" s="23"/>
      <c r="B462" s="13"/>
      <c r="C462" s="14"/>
      <c r="D462" s="14"/>
      <c r="E462" s="20"/>
      <c r="F462" s="62"/>
      <c r="G462" s="59"/>
      <c r="H462" s="59"/>
      <c r="I462" s="59"/>
    </row>
    <row r="463" spans="1:9" ht="26.25">
      <c r="A463" s="68" t="s">
        <v>95</v>
      </c>
      <c r="B463" s="13">
        <v>902</v>
      </c>
      <c r="C463" s="14" t="s">
        <v>102</v>
      </c>
      <c r="D463" s="14">
        <v>13</v>
      </c>
      <c r="E463" s="40"/>
      <c r="F463" s="62"/>
      <c r="G463" s="59">
        <f>G464</f>
        <v>15499.999999999998</v>
      </c>
      <c r="H463" s="59">
        <f>H464</f>
        <v>4699</v>
      </c>
      <c r="I463" s="59">
        <f t="shared" si="34"/>
        <v>30.316129032258065</v>
      </c>
    </row>
    <row r="464" spans="1:9" ht="86.25">
      <c r="A464" s="103" t="s">
        <v>386</v>
      </c>
      <c r="B464" s="13">
        <v>902</v>
      </c>
      <c r="C464" s="14" t="s">
        <v>102</v>
      </c>
      <c r="D464" s="14">
        <v>13</v>
      </c>
      <c r="E464" s="20" t="s">
        <v>151</v>
      </c>
      <c r="F464" s="62"/>
      <c r="G464" s="59">
        <f>G465+G469</f>
        <v>15499.999999999998</v>
      </c>
      <c r="H464" s="59">
        <f>H465+H469</f>
        <v>4699</v>
      </c>
      <c r="I464" s="59">
        <f t="shared" si="34"/>
        <v>30.316129032258065</v>
      </c>
    </row>
    <row r="465" spans="1:9" ht="27">
      <c r="A465" s="23" t="s">
        <v>96</v>
      </c>
      <c r="B465" s="51">
        <v>902</v>
      </c>
      <c r="C465" s="52" t="s">
        <v>102</v>
      </c>
      <c r="D465" s="52">
        <v>13</v>
      </c>
      <c r="E465" s="53" t="s">
        <v>152</v>
      </c>
      <c r="F465" s="63"/>
      <c r="G465" s="60">
        <f>G466+G467+G468</f>
        <v>15489.999999999998</v>
      </c>
      <c r="H465" s="60">
        <f>H466+H467+H468</f>
        <v>4697.6000000000004</v>
      </c>
      <c r="I465" s="59">
        <f t="shared" si="34"/>
        <v>30.326662362814726</v>
      </c>
    </row>
    <row r="466" spans="1:9" ht="64.5">
      <c r="A466" s="54" t="s">
        <v>38</v>
      </c>
      <c r="B466" s="38">
        <v>902</v>
      </c>
      <c r="C466" s="39" t="s">
        <v>102</v>
      </c>
      <c r="D466" s="39">
        <v>13</v>
      </c>
      <c r="E466" s="40" t="s">
        <v>152</v>
      </c>
      <c r="F466" s="62">
        <v>100</v>
      </c>
      <c r="G466" s="58">
        <v>13721.9</v>
      </c>
      <c r="H466" s="58">
        <v>4248.3</v>
      </c>
      <c r="I466" s="59">
        <f t="shared" si="34"/>
        <v>30.959998250971076</v>
      </c>
    </row>
    <row r="467" spans="1:9" ht="26.25">
      <c r="A467" s="54" t="s">
        <v>33</v>
      </c>
      <c r="B467" s="38">
        <v>902</v>
      </c>
      <c r="C467" s="39" t="s">
        <v>102</v>
      </c>
      <c r="D467" s="39">
        <v>13</v>
      </c>
      <c r="E467" s="40" t="s">
        <v>152</v>
      </c>
      <c r="F467" s="62">
        <v>200</v>
      </c>
      <c r="G467" s="58">
        <v>1767.3</v>
      </c>
      <c r="H467" s="58">
        <v>449.3</v>
      </c>
      <c r="I467" s="59">
        <f t="shared" si="34"/>
        <v>25.422961579811009</v>
      </c>
    </row>
    <row r="468" spans="1:9" ht="15.75">
      <c r="A468" s="54" t="s">
        <v>31</v>
      </c>
      <c r="B468" s="38">
        <v>902</v>
      </c>
      <c r="C468" s="39" t="s">
        <v>102</v>
      </c>
      <c r="D468" s="39">
        <v>13</v>
      </c>
      <c r="E468" s="40" t="s">
        <v>152</v>
      </c>
      <c r="F468" s="62">
        <v>800</v>
      </c>
      <c r="G468" s="58">
        <v>0.8</v>
      </c>
      <c r="H468" s="58"/>
      <c r="I468" s="59">
        <f t="shared" si="34"/>
        <v>0</v>
      </c>
    </row>
    <row r="469" spans="1:9" ht="40.5">
      <c r="A469" s="23" t="s">
        <v>40</v>
      </c>
      <c r="B469" s="51">
        <v>902</v>
      </c>
      <c r="C469" s="52" t="s">
        <v>102</v>
      </c>
      <c r="D469" s="52">
        <v>13</v>
      </c>
      <c r="E469" s="53" t="s">
        <v>153</v>
      </c>
      <c r="F469" s="63"/>
      <c r="G469" s="60">
        <f>G470</f>
        <v>10</v>
      </c>
      <c r="H469" s="60">
        <f>H470</f>
        <v>1.4</v>
      </c>
      <c r="I469" s="59">
        <f t="shared" si="34"/>
        <v>13.999999999999998</v>
      </c>
    </row>
    <row r="470" spans="1:9" ht="15.75">
      <c r="A470" s="54" t="s">
        <v>31</v>
      </c>
      <c r="B470" s="38">
        <v>902</v>
      </c>
      <c r="C470" s="39" t="s">
        <v>102</v>
      </c>
      <c r="D470" s="39">
        <v>13</v>
      </c>
      <c r="E470" s="40" t="s">
        <v>153</v>
      </c>
      <c r="F470" s="62">
        <v>800</v>
      </c>
      <c r="G470" s="58">
        <v>10</v>
      </c>
      <c r="H470" s="58">
        <v>1.4</v>
      </c>
      <c r="I470" s="59">
        <f t="shared" si="34"/>
        <v>13.999999999999998</v>
      </c>
    </row>
    <row r="471" spans="1:9" ht="15.75">
      <c r="A471" s="68" t="s">
        <v>71</v>
      </c>
      <c r="B471" s="13"/>
      <c r="C471" s="14"/>
      <c r="D471" s="14"/>
      <c r="E471" s="20"/>
      <c r="F471" s="62"/>
      <c r="G471" s="59">
        <f>G463</f>
        <v>15499.999999999998</v>
      </c>
      <c r="H471" s="59">
        <f>H463</f>
        <v>4699</v>
      </c>
      <c r="I471" s="59">
        <f t="shared" si="34"/>
        <v>30.316129032258065</v>
      </c>
    </row>
    <row r="472" spans="1:9" ht="15.75">
      <c r="A472" s="82" t="s">
        <v>97</v>
      </c>
      <c r="B472" s="13"/>
      <c r="C472" s="14"/>
      <c r="D472" s="14"/>
      <c r="E472" s="20"/>
      <c r="F472" s="62"/>
      <c r="G472" s="59"/>
      <c r="H472" s="59"/>
      <c r="I472" s="59"/>
    </row>
    <row r="473" spans="1:9" ht="15.75">
      <c r="A473" s="12" t="s">
        <v>36</v>
      </c>
      <c r="B473" s="13">
        <v>902</v>
      </c>
      <c r="C473" s="14" t="s">
        <v>102</v>
      </c>
      <c r="D473" s="14"/>
      <c r="E473" s="20"/>
      <c r="F473" s="62"/>
      <c r="G473" s="59">
        <f>G474+G486</f>
        <v>1436.9</v>
      </c>
      <c r="H473" s="59">
        <f>H474+H486</f>
        <v>341.70000000000005</v>
      </c>
      <c r="I473" s="59">
        <f t="shared" si="34"/>
        <v>23.780360498294943</v>
      </c>
    </row>
    <row r="474" spans="1:9" ht="51.75">
      <c r="A474" s="68" t="s">
        <v>98</v>
      </c>
      <c r="B474" s="13">
        <v>931</v>
      </c>
      <c r="C474" s="14" t="s">
        <v>102</v>
      </c>
      <c r="D474" s="14" t="s">
        <v>110</v>
      </c>
      <c r="E474" s="40"/>
      <c r="F474" s="62"/>
      <c r="G474" s="59">
        <f>G475</f>
        <v>1431.9</v>
      </c>
      <c r="H474" s="59">
        <f>H475</f>
        <v>336.70000000000005</v>
      </c>
      <c r="I474" s="59">
        <f t="shared" si="34"/>
        <v>23.51421188630491</v>
      </c>
    </row>
    <row r="475" spans="1:9" ht="39">
      <c r="A475" s="68" t="s">
        <v>37</v>
      </c>
      <c r="B475" s="38">
        <v>931</v>
      </c>
      <c r="C475" s="39" t="s">
        <v>102</v>
      </c>
      <c r="D475" s="39" t="s">
        <v>110</v>
      </c>
      <c r="E475" s="20" t="s">
        <v>134</v>
      </c>
      <c r="F475" s="62"/>
      <c r="G475" s="58">
        <f>G476+G480+G484</f>
        <v>1431.9</v>
      </c>
      <c r="H475" s="58">
        <f>H476+H480+H484</f>
        <v>336.70000000000005</v>
      </c>
      <c r="I475" s="59">
        <f t="shared" si="34"/>
        <v>23.51421188630491</v>
      </c>
    </row>
    <row r="476" spans="1:9" ht="26.25">
      <c r="A476" s="69" t="s">
        <v>28</v>
      </c>
      <c r="B476" s="38">
        <v>931</v>
      </c>
      <c r="C476" s="39" t="s">
        <v>102</v>
      </c>
      <c r="D476" s="39" t="s">
        <v>110</v>
      </c>
      <c r="E476" s="53" t="s">
        <v>142</v>
      </c>
      <c r="F476" s="62"/>
      <c r="G476" s="58">
        <f>G477+G478+G479</f>
        <v>46</v>
      </c>
      <c r="H476" s="58">
        <f>H477+H478+H479</f>
        <v>10.199999999999999</v>
      </c>
      <c r="I476" s="59">
        <f t="shared" si="34"/>
        <v>22.173913043478262</v>
      </c>
    </row>
    <row r="477" spans="1:9" ht="64.5">
      <c r="A477" s="54" t="s">
        <v>38</v>
      </c>
      <c r="B477" s="38">
        <v>931</v>
      </c>
      <c r="C477" s="39" t="s">
        <v>102</v>
      </c>
      <c r="D477" s="39" t="s">
        <v>110</v>
      </c>
      <c r="E477" s="40" t="s">
        <v>142</v>
      </c>
      <c r="F477" s="62">
        <v>100</v>
      </c>
      <c r="G477" s="58">
        <v>4</v>
      </c>
      <c r="H477" s="58"/>
      <c r="I477" s="59">
        <f t="shared" si="34"/>
        <v>0</v>
      </c>
    </row>
    <row r="478" spans="1:9" ht="26.25">
      <c r="A478" s="54" t="s">
        <v>33</v>
      </c>
      <c r="B478" s="38">
        <v>931</v>
      </c>
      <c r="C478" s="39" t="s">
        <v>102</v>
      </c>
      <c r="D478" s="39" t="s">
        <v>110</v>
      </c>
      <c r="E478" s="40" t="s">
        <v>142</v>
      </c>
      <c r="F478" s="62">
        <v>200</v>
      </c>
      <c r="G478" s="58">
        <v>42</v>
      </c>
      <c r="H478" s="58">
        <v>10.199999999999999</v>
      </c>
      <c r="I478" s="59">
        <f t="shared" si="34"/>
        <v>24.285714285714281</v>
      </c>
    </row>
    <row r="479" spans="1:9" ht="15.75">
      <c r="A479" s="54" t="s">
        <v>31</v>
      </c>
      <c r="B479" s="38">
        <v>931</v>
      </c>
      <c r="C479" s="39" t="s">
        <v>102</v>
      </c>
      <c r="D479" s="39" t="s">
        <v>110</v>
      </c>
      <c r="E479" s="40" t="s">
        <v>142</v>
      </c>
      <c r="F479" s="62">
        <v>800</v>
      </c>
      <c r="G479" s="58"/>
      <c r="H479" s="58"/>
      <c r="I479" s="59"/>
    </row>
    <row r="480" spans="1:9" ht="40.5">
      <c r="A480" s="23" t="s">
        <v>99</v>
      </c>
      <c r="B480" s="51">
        <v>931</v>
      </c>
      <c r="C480" s="52" t="s">
        <v>102</v>
      </c>
      <c r="D480" s="52" t="s">
        <v>110</v>
      </c>
      <c r="E480" s="53" t="s">
        <v>243</v>
      </c>
      <c r="F480" s="63"/>
      <c r="G480" s="60">
        <f>G481+G482+G483</f>
        <v>450</v>
      </c>
      <c r="H480" s="60">
        <f>H481+H482+H483</f>
        <v>95.7</v>
      </c>
      <c r="I480" s="59">
        <f t="shared" si="34"/>
        <v>21.266666666666666</v>
      </c>
    </row>
    <row r="481" spans="1:9" ht="64.5">
      <c r="A481" s="54" t="s">
        <v>38</v>
      </c>
      <c r="B481" s="38">
        <v>931</v>
      </c>
      <c r="C481" s="39" t="s">
        <v>102</v>
      </c>
      <c r="D481" s="39" t="s">
        <v>110</v>
      </c>
      <c r="E481" s="40" t="s">
        <v>243</v>
      </c>
      <c r="F481" s="62">
        <v>100</v>
      </c>
      <c r="G481" s="58">
        <v>448.6</v>
      </c>
      <c r="H481" s="58">
        <v>95.7</v>
      </c>
      <c r="I481" s="59">
        <f t="shared" si="34"/>
        <v>21.333036112349532</v>
      </c>
    </row>
    <row r="482" spans="1:9" ht="26.25">
      <c r="A482" s="54" t="s">
        <v>33</v>
      </c>
      <c r="B482" s="38">
        <v>931</v>
      </c>
      <c r="C482" s="39" t="s">
        <v>102</v>
      </c>
      <c r="D482" s="39" t="s">
        <v>110</v>
      </c>
      <c r="E482" s="40" t="s">
        <v>243</v>
      </c>
      <c r="F482" s="62">
        <v>200</v>
      </c>
      <c r="G482" s="58">
        <v>1.4</v>
      </c>
      <c r="H482" s="58"/>
      <c r="I482" s="59">
        <f t="shared" si="34"/>
        <v>0</v>
      </c>
    </row>
    <row r="483" spans="1:9" ht="15.75">
      <c r="A483" s="54" t="s">
        <v>31</v>
      </c>
      <c r="B483" s="38">
        <v>931</v>
      </c>
      <c r="C483" s="39" t="s">
        <v>102</v>
      </c>
      <c r="D483" s="39" t="s">
        <v>110</v>
      </c>
      <c r="E483" s="40" t="s">
        <v>243</v>
      </c>
      <c r="F483" s="62">
        <v>800</v>
      </c>
      <c r="G483" s="58"/>
      <c r="H483" s="58"/>
      <c r="I483" s="59"/>
    </row>
    <row r="484" spans="1:9" ht="27">
      <c r="A484" s="23" t="s">
        <v>122</v>
      </c>
      <c r="B484" s="51">
        <v>931</v>
      </c>
      <c r="C484" s="52" t="s">
        <v>102</v>
      </c>
      <c r="D484" s="52" t="s">
        <v>110</v>
      </c>
      <c r="E484" s="53" t="s">
        <v>146</v>
      </c>
      <c r="F484" s="63"/>
      <c r="G484" s="60">
        <f>G485</f>
        <v>935.9</v>
      </c>
      <c r="H484" s="60">
        <f>H485</f>
        <v>230.8</v>
      </c>
      <c r="I484" s="59">
        <f t="shared" si="34"/>
        <v>24.660754354097662</v>
      </c>
    </row>
    <row r="485" spans="1:9" ht="64.5">
      <c r="A485" s="54" t="s">
        <v>38</v>
      </c>
      <c r="B485" s="38">
        <v>931</v>
      </c>
      <c r="C485" s="39" t="s">
        <v>102</v>
      </c>
      <c r="D485" s="39" t="s">
        <v>110</v>
      </c>
      <c r="E485" s="40" t="s">
        <v>146</v>
      </c>
      <c r="F485" s="62">
        <v>100</v>
      </c>
      <c r="G485" s="58">
        <v>935.9</v>
      </c>
      <c r="H485" s="58">
        <v>230.8</v>
      </c>
      <c r="I485" s="59">
        <f t="shared" si="34"/>
        <v>24.660754354097662</v>
      </c>
    </row>
    <row r="486" spans="1:9" ht="26.25">
      <c r="A486" s="12" t="s">
        <v>44</v>
      </c>
      <c r="B486" s="13">
        <v>902</v>
      </c>
      <c r="C486" s="14" t="s">
        <v>102</v>
      </c>
      <c r="D486" s="14">
        <v>13</v>
      </c>
      <c r="E486" s="40"/>
      <c r="F486" s="62"/>
      <c r="G486" s="59">
        <f>G487</f>
        <v>5</v>
      </c>
      <c r="H486" s="59">
        <f>H487</f>
        <v>5</v>
      </c>
      <c r="I486" s="59">
        <f t="shared" si="34"/>
        <v>100</v>
      </c>
    </row>
    <row r="487" spans="1:9" ht="27">
      <c r="A487" s="23" t="s">
        <v>318</v>
      </c>
      <c r="B487" s="13">
        <v>902</v>
      </c>
      <c r="C487" s="14" t="s">
        <v>102</v>
      </c>
      <c r="D487" s="14" t="s">
        <v>114</v>
      </c>
      <c r="E487" s="20" t="s">
        <v>319</v>
      </c>
      <c r="F487" s="62"/>
      <c r="G487" s="60">
        <f>G488</f>
        <v>5</v>
      </c>
      <c r="H487" s="60">
        <f>H488</f>
        <v>5</v>
      </c>
      <c r="I487" s="59">
        <f t="shared" si="34"/>
        <v>100</v>
      </c>
    </row>
    <row r="488" spans="1:9" ht="15.75">
      <c r="A488" s="54" t="s">
        <v>31</v>
      </c>
      <c r="B488" s="38">
        <v>902</v>
      </c>
      <c r="C488" s="39" t="s">
        <v>102</v>
      </c>
      <c r="D488" s="39" t="s">
        <v>114</v>
      </c>
      <c r="E488" s="40" t="s">
        <v>319</v>
      </c>
      <c r="F488" s="21">
        <v>800</v>
      </c>
      <c r="G488" s="58">
        <v>5</v>
      </c>
      <c r="H488" s="58">
        <v>5</v>
      </c>
      <c r="I488" s="59">
        <f t="shared" si="34"/>
        <v>100</v>
      </c>
    </row>
    <row r="489" spans="1:9" ht="15.75">
      <c r="A489" s="12" t="s">
        <v>63</v>
      </c>
      <c r="B489" s="13">
        <v>902</v>
      </c>
      <c r="C489" s="14">
        <v>10</v>
      </c>
      <c r="D489" s="39"/>
      <c r="E489" s="40"/>
      <c r="F489" s="21"/>
      <c r="G489" s="59">
        <f t="shared" ref="G489:H492" si="35">G490</f>
        <v>154.4</v>
      </c>
      <c r="H489" s="59">
        <f t="shared" si="35"/>
        <v>41.9</v>
      </c>
      <c r="I489" s="59">
        <f t="shared" si="34"/>
        <v>27.13730569948186</v>
      </c>
    </row>
    <row r="490" spans="1:9" ht="15.75">
      <c r="A490" s="23" t="s">
        <v>64</v>
      </c>
      <c r="B490" s="13">
        <v>931</v>
      </c>
      <c r="C490" s="14" t="s">
        <v>118</v>
      </c>
      <c r="D490" s="14" t="s">
        <v>102</v>
      </c>
      <c r="E490" s="20"/>
      <c r="F490" s="62"/>
      <c r="G490" s="59">
        <f t="shared" si="35"/>
        <v>154.4</v>
      </c>
      <c r="H490" s="59">
        <f t="shared" si="35"/>
        <v>41.9</v>
      </c>
      <c r="I490" s="59">
        <f t="shared" si="34"/>
        <v>27.13730569948186</v>
      </c>
    </row>
    <row r="491" spans="1:9" ht="27">
      <c r="A491" s="23" t="s">
        <v>32</v>
      </c>
      <c r="B491" s="13">
        <v>931</v>
      </c>
      <c r="C491" s="14" t="s">
        <v>118</v>
      </c>
      <c r="D491" s="14" t="s">
        <v>102</v>
      </c>
      <c r="E491" s="20" t="s">
        <v>194</v>
      </c>
      <c r="F491" s="62"/>
      <c r="G491" s="59">
        <f t="shared" si="35"/>
        <v>154.4</v>
      </c>
      <c r="H491" s="59">
        <f t="shared" si="35"/>
        <v>41.9</v>
      </c>
      <c r="I491" s="59">
        <f t="shared" si="34"/>
        <v>27.13730569948186</v>
      </c>
    </row>
    <row r="492" spans="1:9" ht="26.25">
      <c r="A492" s="69" t="s">
        <v>65</v>
      </c>
      <c r="B492" s="38">
        <v>931</v>
      </c>
      <c r="C492" s="39" t="s">
        <v>118</v>
      </c>
      <c r="D492" s="39" t="s">
        <v>102</v>
      </c>
      <c r="E492" s="53" t="s">
        <v>230</v>
      </c>
      <c r="F492" s="62"/>
      <c r="G492" s="58">
        <f t="shared" si="35"/>
        <v>154.4</v>
      </c>
      <c r="H492" s="58">
        <f t="shared" si="35"/>
        <v>41.9</v>
      </c>
      <c r="I492" s="59">
        <f t="shared" si="34"/>
        <v>27.13730569948186</v>
      </c>
    </row>
    <row r="493" spans="1:9" ht="26.25">
      <c r="A493" s="54" t="s">
        <v>75</v>
      </c>
      <c r="B493" s="38">
        <v>931</v>
      </c>
      <c r="C493" s="39" t="s">
        <v>118</v>
      </c>
      <c r="D493" s="39" t="s">
        <v>102</v>
      </c>
      <c r="E493" s="40" t="s">
        <v>230</v>
      </c>
      <c r="F493" s="62">
        <v>300</v>
      </c>
      <c r="G493" s="58">
        <v>154.4</v>
      </c>
      <c r="H493" s="58">
        <v>41.9</v>
      </c>
      <c r="I493" s="59">
        <f t="shared" si="34"/>
        <v>27.13730569948186</v>
      </c>
    </row>
    <row r="494" spans="1:9" ht="15.75">
      <c r="A494" s="23" t="s">
        <v>71</v>
      </c>
      <c r="B494" s="38"/>
      <c r="C494" s="39"/>
      <c r="D494" s="39"/>
      <c r="E494" s="40"/>
      <c r="F494" s="62"/>
      <c r="G494" s="59">
        <f>G473+G489</f>
        <v>1591.3000000000002</v>
      </c>
      <c r="H494" s="59">
        <f>H473+H489</f>
        <v>383.6</v>
      </c>
      <c r="I494" s="59">
        <f t="shared" si="34"/>
        <v>24.106076792559541</v>
      </c>
    </row>
    <row r="495" spans="1:9" ht="15.75">
      <c r="A495" s="68" t="s">
        <v>100</v>
      </c>
      <c r="B495" s="38"/>
      <c r="C495" s="39"/>
      <c r="D495" s="39"/>
      <c r="E495" s="40"/>
      <c r="F495" s="62"/>
      <c r="G495" s="59">
        <f>G494+G471+G461+G402+G274+G17</f>
        <v>334944.60000000003</v>
      </c>
      <c r="H495" s="59">
        <f>H494+H471+H461+H402+H274+H17</f>
        <v>55462.999999999993</v>
      </c>
      <c r="I495" s="59">
        <f t="shared" si="34"/>
        <v>16.55885779319923</v>
      </c>
    </row>
    <row r="496" spans="1:9" ht="15.75">
      <c r="A496" s="68" t="s">
        <v>101</v>
      </c>
      <c r="B496" s="38"/>
      <c r="C496" s="39"/>
      <c r="D496" s="39"/>
      <c r="E496" s="40"/>
      <c r="F496" s="62"/>
      <c r="G496" s="59">
        <v>-615.79999999999995</v>
      </c>
      <c r="H496" s="59">
        <v>11929.4</v>
      </c>
      <c r="I496" s="59">
        <f t="shared" si="34"/>
        <v>-1937.2198765833061</v>
      </c>
    </row>
    <row r="497" spans="1:7">
      <c r="A497" s="65"/>
      <c r="B497" s="66"/>
      <c r="C497" s="66"/>
      <c r="D497" s="66"/>
      <c r="E497" s="67"/>
      <c r="F497" s="108"/>
      <c r="G497" s="108"/>
    </row>
    <row r="498" spans="1:7">
      <c r="A498" s="65"/>
      <c r="B498" s="66"/>
      <c r="C498" s="66"/>
      <c r="D498" s="66"/>
      <c r="E498" s="67"/>
      <c r="F498" s="66"/>
      <c r="G498" s="66"/>
    </row>
  </sheetData>
  <mergeCells count="2">
    <mergeCell ref="G1:I1"/>
    <mergeCell ref="A2:I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firstPageNumber="36" fitToHeight="57" orientation="portrait" useFirstPageNumber="1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 разделам 2020</vt:lpstr>
      <vt:lpstr>По видам 2020</vt:lpstr>
      <vt:lpstr>Ведомственная 2020</vt:lpstr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Редактор</cp:lastModifiedBy>
  <cp:lastPrinted>2020-04-20T10:05:12Z</cp:lastPrinted>
  <dcterms:created xsi:type="dcterms:W3CDTF">2011-11-20T07:20:51Z</dcterms:created>
  <dcterms:modified xsi:type="dcterms:W3CDTF">2020-04-23T07:57:50Z</dcterms:modified>
</cp:coreProperties>
</file>